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pivotCache/pivotCacheDefinition13.xml" ContentType="application/vnd.openxmlformats-officedocument.spreadsheetml.pivotCacheDefinition+xml"/>
  <Override PartName="/xl/pivotCache/pivotCacheRecords13.xml" ContentType="application/vnd.openxmlformats-officedocument.spreadsheetml.pivotCacheRecords+xml"/>
  <Override PartName="/xl/pivotCache/pivotCacheDefinition14.xml" ContentType="application/vnd.openxmlformats-officedocument.spreadsheetml.pivotCacheDefinition+xml"/>
  <Override PartName="/xl/pivotCache/pivotCacheRecords14.xml" ContentType="application/vnd.openxmlformats-officedocument.spreadsheetml.pivotCacheRecords+xml"/>
  <Override PartName="/xl/pivotCache/pivotCacheDefinition15.xml" ContentType="application/vnd.openxmlformats-officedocument.spreadsheetml.pivotCacheDefinition+xml"/>
  <Override PartName="/xl/pivotCache/pivotCacheRecords15.xml" ContentType="application/vnd.openxmlformats-officedocument.spreadsheetml.pivotCacheRecords+xml"/>
  <Override PartName="/xl/pivotCache/pivotCacheDefinition16.xml" ContentType="application/vnd.openxmlformats-officedocument.spreadsheetml.pivotCacheDefinition+xml"/>
  <Override PartName="/xl/pivotCache/pivotCacheRecords1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3.xml" ContentType="application/vnd.openxmlformats-officedocument.drawing+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drawings/drawing4.xml" ContentType="application/vnd.openxmlformats-officedocument.drawing+xml"/>
  <Override PartName="/xl/charts/chart2.xml" ContentType="application/vnd.openxmlformats-officedocument.drawingml.chart+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705" windowWidth="27495" windowHeight="13620" tabRatio="742" activeTab="1"/>
  </bookViews>
  <sheets>
    <sheet name="Form" sheetId="1" r:id="rId1"/>
    <sheet name="Logical amount of time" sheetId="2" r:id="rId2"/>
    <sheet name="Internet Clinical Addiction" sheetId="3" r:id="rId3"/>
    <sheet name="Internet Behavioral addiction" sheetId="10" r:id="rId4"/>
    <sheet name="Phone Addiction" sheetId="15" r:id="rId5"/>
    <sheet name="Email management" sheetId="9" r:id="rId6"/>
    <sheet name="Email Management Staff + Facult" sheetId="11" r:id="rId7"/>
    <sheet name="Type of Message-AUCA-age" sheetId="4" r:id="rId8"/>
    <sheet name="Social Media Use" sheetId="13" r:id="rId9"/>
    <sheet name="Some interesting questions" sheetId="12" r:id="rId10"/>
  </sheets>
  <definedNames>
    <definedName name="_xlnm._FilterDatabase" localSheetId="5" hidden="1">'Email management'!$G$1:$H$175</definedName>
    <definedName name="_xlnm._FilterDatabase" localSheetId="7" hidden="1">'Type of Message-AUCA-age'!$A$1:$B$175</definedName>
  </definedNames>
  <calcPr calcId="144525"/>
  <pivotCaches>
    <pivotCache cacheId="0" r:id="rId11"/>
    <pivotCache cacheId="1" r:id="rId12"/>
    <pivotCache cacheId="2" r:id="rId13"/>
    <pivotCache cacheId="3" r:id="rId14"/>
    <pivotCache cacheId="4" r:id="rId15"/>
    <pivotCache cacheId="5" r:id="rId16"/>
    <pivotCache cacheId="6" r:id="rId17"/>
    <pivotCache cacheId="7" r:id="rId18"/>
    <pivotCache cacheId="8" r:id="rId19"/>
    <pivotCache cacheId="9" r:id="rId20"/>
    <pivotCache cacheId="10" r:id="rId21"/>
    <pivotCache cacheId="11" r:id="rId22"/>
    <pivotCache cacheId="12" r:id="rId23"/>
    <pivotCache cacheId="13" r:id="rId24"/>
    <pivotCache cacheId="14" r:id="rId25"/>
    <pivotCache cacheId="15" r:id="rId26"/>
  </pivotCaches>
</workbook>
</file>

<file path=xl/calcChain.xml><?xml version="1.0" encoding="utf-8"?>
<calcChain xmlns="http://schemas.openxmlformats.org/spreadsheetml/2006/main">
  <c r="AM145" i="15" l="1"/>
  <c r="A177" i="13"/>
  <c r="E178" i="13"/>
  <c r="O17" i="15" l="1"/>
  <c r="P17" i="15"/>
  <c r="Q17" i="15"/>
  <c r="R17" i="15"/>
  <c r="S17" i="15"/>
  <c r="T17" i="15"/>
  <c r="U17" i="15"/>
  <c r="V17" i="15"/>
  <c r="W17" i="15"/>
  <c r="X17" i="15"/>
  <c r="X20" i="15"/>
  <c r="X21" i="15"/>
  <c r="X22" i="15"/>
  <c r="X23" i="15"/>
  <c r="X24" i="15"/>
  <c r="X25" i="15"/>
  <c r="X26" i="15"/>
  <c r="X27" i="15"/>
  <c r="X28" i="15"/>
  <c r="X29" i="15"/>
  <c r="X30" i="15"/>
  <c r="X31" i="15"/>
  <c r="X32" i="15"/>
  <c r="X33" i="15"/>
  <c r="X34" i="15"/>
  <c r="X35" i="15"/>
  <c r="X36" i="15"/>
  <c r="X37" i="15"/>
  <c r="X38" i="15"/>
  <c r="X39" i="15"/>
  <c r="X40" i="15"/>
  <c r="X41" i="15"/>
  <c r="X42" i="15"/>
  <c r="X43" i="15"/>
  <c r="X44" i="15"/>
  <c r="X45" i="15"/>
  <c r="X46" i="15"/>
  <c r="X47" i="15"/>
  <c r="X48" i="15"/>
  <c r="X49" i="15"/>
  <c r="X50" i="15"/>
  <c r="X51" i="15"/>
  <c r="X52" i="15"/>
  <c r="X53" i="15"/>
  <c r="X54" i="15"/>
  <c r="X55" i="15"/>
  <c r="X56" i="15"/>
  <c r="X57" i="15"/>
  <c r="X58" i="15"/>
  <c r="X59" i="15"/>
  <c r="X60" i="15"/>
  <c r="X61" i="15"/>
  <c r="X62" i="15"/>
  <c r="X63" i="15"/>
  <c r="X64" i="15"/>
  <c r="X65" i="15"/>
  <c r="X66" i="15"/>
  <c r="X67" i="15"/>
  <c r="X68" i="15"/>
  <c r="X69" i="15"/>
  <c r="X70" i="15"/>
  <c r="X71" i="15"/>
  <c r="X72" i="15"/>
  <c r="X73" i="15"/>
  <c r="X74" i="15"/>
  <c r="X75" i="15"/>
  <c r="X76" i="15"/>
  <c r="X77" i="15"/>
  <c r="X78" i="15"/>
  <c r="X79" i="15"/>
  <c r="X80" i="15"/>
  <c r="X81" i="15"/>
  <c r="X82" i="15"/>
  <c r="X83" i="15"/>
  <c r="X84" i="15"/>
  <c r="X85" i="15"/>
  <c r="X86" i="15"/>
  <c r="X87" i="15"/>
  <c r="X88" i="15"/>
  <c r="X89" i="15"/>
  <c r="X90" i="15"/>
  <c r="X91" i="15"/>
  <c r="X92" i="15"/>
  <c r="X93" i="15"/>
  <c r="X94" i="15"/>
  <c r="X95" i="15"/>
  <c r="X96" i="15"/>
  <c r="X97" i="15"/>
  <c r="X98" i="15"/>
  <c r="X99" i="15"/>
  <c r="X100" i="15"/>
  <c r="X101" i="15"/>
  <c r="X102" i="15"/>
  <c r="X103" i="15"/>
  <c r="X104" i="15"/>
  <c r="X105" i="15"/>
  <c r="X106" i="15"/>
  <c r="X107" i="15"/>
  <c r="X108" i="15"/>
  <c r="X109" i="15"/>
  <c r="X110" i="15"/>
  <c r="X111" i="15"/>
  <c r="X112" i="15"/>
  <c r="X113" i="15"/>
  <c r="X114" i="15"/>
  <c r="X115" i="15"/>
  <c r="X116" i="15"/>
  <c r="X117" i="15"/>
  <c r="X118" i="15"/>
  <c r="X119" i="15"/>
  <c r="X120" i="15"/>
  <c r="X121" i="15"/>
  <c r="X122" i="15"/>
  <c r="X123" i="15"/>
  <c r="X124" i="15"/>
  <c r="X125" i="15"/>
  <c r="X126" i="15"/>
  <c r="X127" i="15"/>
  <c r="X128" i="15"/>
  <c r="X129" i="15"/>
  <c r="X130" i="15"/>
  <c r="X131" i="15"/>
  <c r="X132" i="15"/>
  <c r="X133" i="15"/>
  <c r="X134" i="15"/>
  <c r="X135" i="15"/>
  <c r="X136" i="15"/>
  <c r="X137" i="15"/>
  <c r="X138" i="15"/>
  <c r="X139" i="15"/>
  <c r="X140" i="15"/>
  <c r="X141" i="15"/>
  <c r="X142" i="15"/>
  <c r="X143" i="15"/>
  <c r="X144" i="15"/>
  <c r="X145" i="15"/>
  <c r="X146" i="15"/>
  <c r="X147" i="15"/>
  <c r="X148" i="15"/>
  <c r="X149" i="15"/>
  <c r="X150" i="15"/>
  <c r="X151" i="15"/>
  <c r="X152" i="15"/>
  <c r="X153" i="15"/>
  <c r="X154" i="15"/>
  <c r="X155" i="15"/>
  <c r="X156" i="15"/>
  <c r="X157" i="15"/>
  <c r="X158" i="15"/>
  <c r="X159" i="15"/>
  <c r="X160" i="15"/>
  <c r="X161" i="15"/>
  <c r="X162" i="15"/>
  <c r="X163" i="15"/>
  <c r="X164" i="15"/>
  <c r="X165" i="15"/>
  <c r="X166" i="15"/>
  <c r="X167" i="15"/>
  <c r="X168" i="15"/>
  <c r="X169" i="15"/>
  <c r="X170" i="15"/>
  <c r="X171" i="15"/>
  <c r="X172" i="15"/>
  <c r="X173" i="15"/>
  <c r="X174" i="15"/>
  <c r="X175" i="15"/>
  <c r="X3" i="15"/>
  <c r="X4" i="15"/>
  <c r="X5" i="15"/>
  <c r="X6" i="15"/>
  <c r="X7" i="15"/>
  <c r="X8" i="15"/>
  <c r="X9" i="15"/>
  <c r="X10" i="15"/>
  <c r="X11" i="15"/>
  <c r="X12" i="15"/>
  <c r="X13" i="15"/>
  <c r="X14" i="15"/>
  <c r="X15" i="15"/>
  <c r="X16" i="15"/>
  <c r="X18" i="15"/>
  <c r="X19" i="15"/>
  <c r="X2" i="15"/>
  <c r="W3" i="15"/>
  <c r="W4" i="15"/>
  <c r="W5" i="15"/>
  <c r="W6" i="15"/>
  <c r="W7" i="15"/>
  <c r="W8" i="15"/>
  <c r="W9" i="15"/>
  <c r="W10" i="15"/>
  <c r="W11" i="15"/>
  <c r="W12" i="15"/>
  <c r="W13" i="15"/>
  <c r="W14" i="15"/>
  <c r="W15" i="15"/>
  <c r="W16" i="15"/>
  <c r="W18" i="15"/>
  <c r="W19" i="15"/>
  <c r="W20" i="15"/>
  <c r="W21" i="15"/>
  <c r="W22" i="15"/>
  <c r="W23" i="15"/>
  <c r="W24" i="15"/>
  <c r="W25" i="15"/>
  <c r="W26" i="15"/>
  <c r="W27" i="15"/>
  <c r="W28" i="15"/>
  <c r="W29" i="15"/>
  <c r="W30" i="15"/>
  <c r="W31" i="15"/>
  <c r="W32" i="15"/>
  <c r="W33" i="15"/>
  <c r="W34" i="15"/>
  <c r="W35" i="15"/>
  <c r="W36" i="15"/>
  <c r="W37" i="15"/>
  <c r="W38" i="15"/>
  <c r="W39" i="15"/>
  <c r="W40" i="15"/>
  <c r="W41" i="15"/>
  <c r="W42" i="15"/>
  <c r="W43" i="15"/>
  <c r="W44" i="15"/>
  <c r="W45" i="15"/>
  <c r="W46" i="15"/>
  <c r="W47" i="15"/>
  <c r="W48" i="15"/>
  <c r="W49" i="15"/>
  <c r="W50" i="15"/>
  <c r="W51" i="15"/>
  <c r="W52" i="15"/>
  <c r="W53" i="15"/>
  <c r="W54" i="15"/>
  <c r="W55" i="15"/>
  <c r="W56" i="15"/>
  <c r="W57" i="15"/>
  <c r="W58" i="15"/>
  <c r="W59" i="15"/>
  <c r="W60" i="15"/>
  <c r="W61" i="15"/>
  <c r="W62" i="15"/>
  <c r="W63" i="15"/>
  <c r="W64" i="15"/>
  <c r="W65" i="15"/>
  <c r="W66" i="15"/>
  <c r="W67" i="15"/>
  <c r="W68" i="15"/>
  <c r="W69" i="15"/>
  <c r="W70" i="15"/>
  <c r="W71" i="15"/>
  <c r="W72" i="15"/>
  <c r="W73" i="15"/>
  <c r="W74" i="15"/>
  <c r="W75" i="15"/>
  <c r="W76" i="15"/>
  <c r="W77" i="15"/>
  <c r="W78" i="15"/>
  <c r="W79" i="15"/>
  <c r="W80" i="15"/>
  <c r="W81" i="15"/>
  <c r="W82" i="15"/>
  <c r="W83" i="15"/>
  <c r="W84" i="15"/>
  <c r="W85" i="15"/>
  <c r="W86" i="15"/>
  <c r="W87" i="15"/>
  <c r="W88" i="15"/>
  <c r="W89" i="15"/>
  <c r="W90" i="15"/>
  <c r="W91" i="15"/>
  <c r="W92" i="15"/>
  <c r="W93" i="15"/>
  <c r="W94" i="15"/>
  <c r="W95" i="15"/>
  <c r="W96" i="15"/>
  <c r="W97" i="15"/>
  <c r="W98" i="15"/>
  <c r="W99" i="15"/>
  <c r="W100" i="15"/>
  <c r="W101" i="15"/>
  <c r="W102" i="15"/>
  <c r="W103" i="15"/>
  <c r="W104" i="15"/>
  <c r="W105" i="15"/>
  <c r="W106" i="15"/>
  <c r="W107" i="15"/>
  <c r="W108" i="15"/>
  <c r="W109" i="15"/>
  <c r="W110" i="15"/>
  <c r="W111" i="15"/>
  <c r="W112" i="15"/>
  <c r="W113" i="15"/>
  <c r="W114" i="15"/>
  <c r="W115" i="15"/>
  <c r="W116" i="15"/>
  <c r="W117" i="15"/>
  <c r="W118" i="15"/>
  <c r="W119" i="15"/>
  <c r="W120" i="15"/>
  <c r="W121" i="15"/>
  <c r="W122" i="15"/>
  <c r="W123" i="15"/>
  <c r="W124" i="15"/>
  <c r="W125" i="15"/>
  <c r="W126" i="15"/>
  <c r="W127" i="15"/>
  <c r="W128" i="15"/>
  <c r="W129" i="15"/>
  <c r="W130" i="15"/>
  <c r="W131" i="15"/>
  <c r="W132" i="15"/>
  <c r="W133" i="15"/>
  <c r="W134" i="15"/>
  <c r="W135" i="15"/>
  <c r="W136" i="15"/>
  <c r="W137" i="15"/>
  <c r="W138" i="15"/>
  <c r="W139" i="15"/>
  <c r="W140" i="15"/>
  <c r="W141" i="15"/>
  <c r="W142" i="15"/>
  <c r="W143" i="15"/>
  <c r="W144" i="15"/>
  <c r="W145" i="15"/>
  <c r="W146" i="15"/>
  <c r="W147" i="15"/>
  <c r="W148" i="15"/>
  <c r="W149" i="15"/>
  <c r="W150" i="15"/>
  <c r="W151" i="15"/>
  <c r="W152" i="15"/>
  <c r="W153" i="15"/>
  <c r="W154" i="15"/>
  <c r="W155" i="15"/>
  <c r="W156" i="15"/>
  <c r="W157" i="15"/>
  <c r="W158" i="15"/>
  <c r="W159" i="15"/>
  <c r="W160" i="15"/>
  <c r="W161" i="15"/>
  <c r="W162" i="15"/>
  <c r="W163" i="15"/>
  <c r="W164" i="15"/>
  <c r="W165" i="15"/>
  <c r="W166" i="15"/>
  <c r="W167" i="15"/>
  <c r="W168" i="15"/>
  <c r="W169" i="15"/>
  <c r="W170" i="15"/>
  <c r="W171" i="15"/>
  <c r="W172" i="15"/>
  <c r="W173" i="15"/>
  <c r="W174" i="15"/>
  <c r="W175" i="15"/>
  <c r="V3" i="15"/>
  <c r="V4" i="15"/>
  <c r="V5" i="15"/>
  <c r="V6" i="15"/>
  <c r="V7" i="15"/>
  <c r="V8" i="15"/>
  <c r="V9" i="15"/>
  <c r="V10" i="15"/>
  <c r="V11" i="15"/>
  <c r="V12" i="15"/>
  <c r="V13" i="15"/>
  <c r="V14" i="15"/>
  <c r="V15" i="15"/>
  <c r="V16" i="15"/>
  <c r="V18" i="15"/>
  <c r="V19" i="15"/>
  <c r="V20" i="15"/>
  <c r="V21" i="15"/>
  <c r="V22" i="15"/>
  <c r="V23" i="15"/>
  <c r="V24" i="15"/>
  <c r="V25" i="15"/>
  <c r="V26" i="15"/>
  <c r="V27" i="15"/>
  <c r="V28" i="15"/>
  <c r="V29" i="15"/>
  <c r="V30" i="15"/>
  <c r="V31" i="15"/>
  <c r="V32" i="15"/>
  <c r="V33" i="15"/>
  <c r="V34" i="15"/>
  <c r="V35" i="15"/>
  <c r="V36" i="15"/>
  <c r="V37" i="15"/>
  <c r="V38" i="15"/>
  <c r="V39" i="15"/>
  <c r="V40" i="15"/>
  <c r="V41" i="15"/>
  <c r="V42" i="15"/>
  <c r="V43" i="15"/>
  <c r="V44" i="15"/>
  <c r="V45" i="15"/>
  <c r="V46" i="15"/>
  <c r="V47" i="15"/>
  <c r="V48" i="15"/>
  <c r="V49" i="15"/>
  <c r="V50" i="15"/>
  <c r="V51" i="15"/>
  <c r="V52" i="15"/>
  <c r="V53" i="15"/>
  <c r="V54" i="15"/>
  <c r="V55" i="15"/>
  <c r="V56" i="15"/>
  <c r="V57" i="15"/>
  <c r="V58" i="15"/>
  <c r="V59" i="15"/>
  <c r="V60" i="15"/>
  <c r="V61" i="15"/>
  <c r="V62" i="15"/>
  <c r="V63" i="15"/>
  <c r="V64" i="15"/>
  <c r="V65" i="15"/>
  <c r="V66" i="15"/>
  <c r="V67" i="15"/>
  <c r="V68" i="15"/>
  <c r="V69" i="15"/>
  <c r="V70" i="15"/>
  <c r="V71" i="15"/>
  <c r="V72" i="15"/>
  <c r="V73" i="15"/>
  <c r="V74" i="15"/>
  <c r="V75" i="15"/>
  <c r="V76" i="15"/>
  <c r="V77" i="15"/>
  <c r="V78" i="15"/>
  <c r="V79" i="15"/>
  <c r="V80" i="15"/>
  <c r="V81" i="15"/>
  <c r="V82" i="15"/>
  <c r="V83" i="15"/>
  <c r="V84" i="15"/>
  <c r="V85" i="15"/>
  <c r="V86" i="15"/>
  <c r="V87" i="15"/>
  <c r="V88" i="15"/>
  <c r="V89" i="15"/>
  <c r="V90" i="15"/>
  <c r="V91" i="15"/>
  <c r="V92" i="15"/>
  <c r="V93" i="15"/>
  <c r="V94" i="15"/>
  <c r="V95" i="15"/>
  <c r="V96" i="15"/>
  <c r="V97" i="15"/>
  <c r="V98" i="15"/>
  <c r="V99" i="15"/>
  <c r="V100" i="15"/>
  <c r="V101" i="15"/>
  <c r="V102" i="15"/>
  <c r="V103" i="15"/>
  <c r="V104" i="15"/>
  <c r="V105" i="15"/>
  <c r="V106" i="15"/>
  <c r="V107" i="15"/>
  <c r="V108" i="15"/>
  <c r="V109" i="15"/>
  <c r="V110" i="15"/>
  <c r="V111" i="15"/>
  <c r="V112" i="15"/>
  <c r="V113" i="15"/>
  <c r="V114" i="15"/>
  <c r="V115" i="15"/>
  <c r="V116" i="15"/>
  <c r="V117" i="15"/>
  <c r="V118" i="15"/>
  <c r="V119" i="15"/>
  <c r="V120" i="15"/>
  <c r="V121" i="15"/>
  <c r="V122" i="15"/>
  <c r="V123" i="15"/>
  <c r="V124" i="15"/>
  <c r="V125" i="15"/>
  <c r="V126" i="15"/>
  <c r="V127" i="15"/>
  <c r="V128" i="15"/>
  <c r="V129" i="15"/>
  <c r="V130" i="15"/>
  <c r="V131" i="15"/>
  <c r="V132" i="15"/>
  <c r="V133" i="15"/>
  <c r="V134" i="15"/>
  <c r="V135" i="15"/>
  <c r="V136" i="15"/>
  <c r="V137" i="15"/>
  <c r="V138" i="15"/>
  <c r="V139" i="15"/>
  <c r="V140" i="15"/>
  <c r="V141" i="15"/>
  <c r="V142" i="15"/>
  <c r="V143" i="15"/>
  <c r="V144" i="15"/>
  <c r="V145" i="15"/>
  <c r="V146" i="15"/>
  <c r="V147" i="15"/>
  <c r="V148" i="15"/>
  <c r="V149" i="15"/>
  <c r="V150" i="15"/>
  <c r="V151" i="15"/>
  <c r="V152" i="15"/>
  <c r="V153" i="15"/>
  <c r="V154" i="15"/>
  <c r="V155" i="15"/>
  <c r="V156" i="15"/>
  <c r="V157" i="15"/>
  <c r="V158" i="15"/>
  <c r="V159" i="15"/>
  <c r="V160" i="15"/>
  <c r="V161" i="15"/>
  <c r="V162" i="15"/>
  <c r="V163" i="15"/>
  <c r="V164" i="15"/>
  <c r="V165" i="15"/>
  <c r="V166" i="15"/>
  <c r="V167" i="15"/>
  <c r="V168" i="15"/>
  <c r="V169" i="15"/>
  <c r="V170" i="15"/>
  <c r="V171" i="15"/>
  <c r="V172" i="15"/>
  <c r="V173" i="15"/>
  <c r="V174" i="15"/>
  <c r="V175" i="15"/>
  <c r="V2" i="15"/>
  <c r="U2" i="15"/>
  <c r="U26" i="15"/>
  <c r="U27" i="15"/>
  <c r="U28" i="15"/>
  <c r="U29" i="15"/>
  <c r="U30" i="15"/>
  <c r="U31" i="15"/>
  <c r="U32" i="15"/>
  <c r="U33" i="15"/>
  <c r="U34" i="15"/>
  <c r="U35" i="15"/>
  <c r="U36" i="15"/>
  <c r="U37" i="15"/>
  <c r="U38" i="15"/>
  <c r="U39" i="15"/>
  <c r="U40" i="15"/>
  <c r="U41" i="15"/>
  <c r="U42" i="15"/>
  <c r="U43" i="15"/>
  <c r="U44" i="15"/>
  <c r="U45" i="15"/>
  <c r="U46" i="15"/>
  <c r="U47" i="15"/>
  <c r="U48" i="15"/>
  <c r="U49" i="15"/>
  <c r="U50" i="15"/>
  <c r="U51" i="15"/>
  <c r="U52" i="15"/>
  <c r="U53" i="15"/>
  <c r="U54" i="15"/>
  <c r="U55" i="15"/>
  <c r="U56" i="15"/>
  <c r="U57" i="15"/>
  <c r="U58" i="15"/>
  <c r="U59" i="15"/>
  <c r="U60" i="15"/>
  <c r="U61" i="15"/>
  <c r="U62" i="15"/>
  <c r="U63" i="15"/>
  <c r="U64" i="15"/>
  <c r="U65" i="15"/>
  <c r="U66" i="15"/>
  <c r="U67" i="15"/>
  <c r="U68" i="15"/>
  <c r="U69" i="15"/>
  <c r="U70" i="15"/>
  <c r="U71" i="15"/>
  <c r="U72" i="15"/>
  <c r="U73" i="15"/>
  <c r="U74" i="15"/>
  <c r="U75" i="15"/>
  <c r="U76" i="15"/>
  <c r="U77" i="15"/>
  <c r="U78" i="15"/>
  <c r="U79" i="15"/>
  <c r="U80" i="15"/>
  <c r="U81" i="15"/>
  <c r="U82" i="15"/>
  <c r="U83" i="15"/>
  <c r="U84" i="15"/>
  <c r="U85" i="15"/>
  <c r="U86" i="15"/>
  <c r="U87" i="15"/>
  <c r="U88" i="15"/>
  <c r="U89" i="15"/>
  <c r="U90" i="15"/>
  <c r="U91" i="15"/>
  <c r="U92" i="15"/>
  <c r="U93" i="15"/>
  <c r="U94" i="15"/>
  <c r="U95" i="15"/>
  <c r="U96" i="15"/>
  <c r="U97" i="15"/>
  <c r="U98" i="15"/>
  <c r="U99" i="15"/>
  <c r="U100" i="15"/>
  <c r="U101" i="15"/>
  <c r="U102" i="15"/>
  <c r="U103" i="15"/>
  <c r="U104" i="15"/>
  <c r="U105" i="15"/>
  <c r="U106" i="15"/>
  <c r="U107" i="15"/>
  <c r="U108" i="15"/>
  <c r="U109" i="15"/>
  <c r="U110" i="15"/>
  <c r="U111" i="15"/>
  <c r="U112" i="15"/>
  <c r="U113" i="15"/>
  <c r="U114" i="15"/>
  <c r="U115" i="15"/>
  <c r="U116" i="15"/>
  <c r="U117" i="15"/>
  <c r="U118" i="15"/>
  <c r="U119" i="15"/>
  <c r="U120" i="15"/>
  <c r="U121" i="15"/>
  <c r="U122" i="15"/>
  <c r="U123" i="15"/>
  <c r="U124" i="15"/>
  <c r="U125" i="15"/>
  <c r="U126" i="15"/>
  <c r="U127" i="15"/>
  <c r="U128" i="15"/>
  <c r="U129" i="15"/>
  <c r="U130" i="15"/>
  <c r="U131" i="15"/>
  <c r="U132" i="15"/>
  <c r="U133" i="15"/>
  <c r="U134" i="15"/>
  <c r="U135" i="15"/>
  <c r="U136" i="15"/>
  <c r="U137" i="15"/>
  <c r="U138" i="15"/>
  <c r="U139" i="15"/>
  <c r="U140" i="15"/>
  <c r="U141" i="15"/>
  <c r="U142" i="15"/>
  <c r="U143" i="15"/>
  <c r="U144" i="15"/>
  <c r="U145" i="15"/>
  <c r="U146" i="15"/>
  <c r="U147" i="15"/>
  <c r="U148" i="15"/>
  <c r="U149" i="15"/>
  <c r="U150" i="15"/>
  <c r="U151" i="15"/>
  <c r="U152" i="15"/>
  <c r="U153" i="15"/>
  <c r="U154" i="15"/>
  <c r="U155" i="15"/>
  <c r="U156" i="15"/>
  <c r="U157" i="15"/>
  <c r="U158" i="15"/>
  <c r="U159" i="15"/>
  <c r="U160" i="15"/>
  <c r="U161" i="15"/>
  <c r="U162" i="15"/>
  <c r="U163" i="15"/>
  <c r="U164" i="15"/>
  <c r="U165" i="15"/>
  <c r="U166" i="15"/>
  <c r="U167" i="15"/>
  <c r="U168" i="15"/>
  <c r="U169" i="15"/>
  <c r="U170" i="15"/>
  <c r="U171" i="15"/>
  <c r="U172" i="15"/>
  <c r="U173" i="15"/>
  <c r="U174" i="15"/>
  <c r="U175" i="15"/>
  <c r="U3" i="15"/>
  <c r="U4" i="15"/>
  <c r="U5" i="15"/>
  <c r="U6" i="15"/>
  <c r="U7" i="15"/>
  <c r="U8" i="15"/>
  <c r="U9" i="15"/>
  <c r="U10" i="15"/>
  <c r="U11" i="15"/>
  <c r="U12" i="15"/>
  <c r="U13" i="15"/>
  <c r="U14" i="15"/>
  <c r="U15" i="15"/>
  <c r="U16" i="15"/>
  <c r="U18" i="15"/>
  <c r="U19" i="15"/>
  <c r="U20" i="15"/>
  <c r="U21" i="15"/>
  <c r="U22" i="15"/>
  <c r="U23" i="15"/>
  <c r="U24" i="15"/>
  <c r="U25" i="15"/>
  <c r="T3" i="15"/>
  <c r="T4" i="15"/>
  <c r="T5" i="15"/>
  <c r="T6" i="15"/>
  <c r="T7" i="15"/>
  <c r="T8" i="15"/>
  <c r="T9" i="15"/>
  <c r="T10" i="15"/>
  <c r="T11" i="15"/>
  <c r="T12" i="15"/>
  <c r="T13" i="15"/>
  <c r="T14" i="15"/>
  <c r="T15" i="15"/>
  <c r="T16" i="15"/>
  <c r="T18" i="15"/>
  <c r="T19" i="15"/>
  <c r="T20" i="15"/>
  <c r="T21" i="15"/>
  <c r="T22" i="15"/>
  <c r="T23" i="15"/>
  <c r="T24" i="15"/>
  <c r="T25" i="15"/>
  <c r="T26" i="15"/>
  <c r="T27" i="15"/>
  <c r="T28" i="15"/>
  <c r="T29" i="15"/>
  <c r="T30" i="15"/>
  <c r="T31" i="15"/>
  <c r="T32" i="15"/>
  <c r="T33" i="15"/>
  <c r="T34" i="15"/>
  <c r="T35" i="15"/>
  <c r="T36" i="15"/>
  <c r="T37" i="15"/>
  <c r="T38" i="15"/>
  <c r="T39" i="15"/>
  <c r="T40" i="15"/>
  <c r="T41" i="15"/>
  <c r="T42" i="15"/>
  <c r="T43" i="15"/>
  <c r="T44" i="15"/>
  <c r="T45" i="15"/>
  <c r="T46" i="15"/>
  <c r="T47" i="15"/>
  <c r="T48" i="15"/>
  <c r="T49" i="15"/>
  <c r="T50" i="15"/>
  <c r="T51" i="15"/>
  <c r="T52" i="15"/>
  <c r="T53" i="15"/>
  <c r="T54" i="15"/>
  <c r="T55" i="15"/>
  <c r="T56" i="15"/>
  <c r="T57" i="15"/>
  <c r="T58" i="15"/>
  <c r="T59" i="15"/>
  <c r="T60" i="15"/>
  <c r="T61" i="15"/>
  <c r="T62" i="15"/>
  <c r="T63" i="15"/>
  <c r="T64" i="15"/>
  <c r="T65" i="15"/>
  <c r="T66" i="15"/>
  <c r="T67" i="15"/>
  <c r="T68" i="15"/>
  <c r="T69" i="15"/>
  <c r="T70" i="15"/>
  <c r="T71" i="15"/>
  <c r="T72" i="15"/>
  <c r="T73" i="15"/>
  <c r="T74" i="15"/>
  <c r="T75" i="15"/>
  <c r="T76" i="15"/>
  <c r="T77" i="15"/>
  <c r="T78" i="15"/>
  <c r="T79" i="15"/>
  <c r="T80" i="15"/>
  <c r="T81" i="15"/>
  <c r="T82" i="15"/>
  <c r="T83" i="15"/>
  <c r="T84" i="15"/>
  <c r="T85" i="15"/>
  <c r="T86" i="15"/>
  <c r="T87" i="15"/>
  <c r="T88" i="15"/>
  <c r="T89" i="15"/>
  <c r="T90" i="15"/>
  <c r="T91" i="15"/>
  <c r="T92" i="15"/>
  <c r="T93" i="15"/>
  <c r="T94" i="15"/>
  <c r="T95" i="15"/>
  <c r="T96" i="15"/>
  <c r="T97" i="15"/>
  <c r="T98" i="15"/>
  <c r="T99" i="15"/>
  <c r="T100" i="15"/>
  <c r="T101" i="15"/>
  <c r="T102" i="15"/>
  <c r="T103" i="15"/>
  <c r="T104" i="15"/>
  <c r="T105" i="15"/>
  <c r="T106" i="15"/>
  <c r="T107" i="15"/>
  <c r="T108" i="15"/>
  <c r="T109" i="15"/>
  <c r="T110" i="15"/>
  <c r="T111" i="15"/>
  <c r="T112" i="15"/>
  <c r="T113" i="15"/>
  <c r="T114" i="15"/>
  <c r="T115" i="15"/>
  <c r="T116" i="15"/>
  <c r="T117" i="15"/>
  <c r="T118" i="15"/>
  <c r="T119" i="15"/>
  <c r="T120" i="15"/>
  <c r="T121" i="15"/>
  <c r="T122" i="15"/>
  <c r="T123" i="15"/>
  <c r="T124" i="15"/>
  <c r="T125" i="15"/>
  <c r="T126" i="15"/>
  <c r="T127" i="15"/>
  <c r="T128" i="15"/>
  <c r="T129" i="15"/>
  <c r="T130" i="15"/>
  <c r="T131" i="15"/>
  <c r="T132" i="15"/>
  <c r="T133" i="15"/>
  <c r="T134" i="15"/>
  <c r="T135" i="15"/>
  <c r="T136" i="15"/>
  <c r="T137" i="15"/>
  <c r="T138" i="15"/>
  <c r="T139" i="15"/>
  <c r="T140" i="15"/>
  <c r="T141" i="15"/>
  <c r="T142" i="15"/>
  <c r="T143" i="15"/>
  <c r="T144" i="15"/>
  <c r="T145" i="15"/>
  <c r="T146" i="15"/>
  <c r="T147" i="15"/>
  <c r="T148" i="15"/>
  <c r="T149" i="15"/>
  <c r="T150" i="15"/>
  <c r="T151" i="15"/>
  <c r="T152" i="15"/>
  <c r="T153" i="15"/>
  <c r="T154" i="15"/>
  <c r="T155" i="15"/>
  <c r="T156" i="15"/>
  <c r="T157" i="15"/>
  <c r="T158" i="15"/>
  <c r="T159" i="15"/>
  <c r="T160" i="15"/>
  <c r="T161" i="15"/>
  <c r="T162" i="15"/>
  <c r="T163" i="15"/>
  <c r="T164" i="15"/>
  <c r="T165" i="15"/>
  <c r="T166" i="15"/>
  <c r="T167" i="15"/>
  <c r="T168" i="15"/>
  <c r="T169" i="15"/>
  <c r="T170" i="15"/>
  <c r="T171" i="15"/>
  <c r="T172" i="15"/>
  <c r="T173" i="15"/>
  <c r="T174" i="15"/>
  <c r="T175" i="15"/>
  <c r="S3" i="15"/>
  <c r="S4" i="15"/>
  <c r="S5" i="15"/>
  <c r="S6" i="15"/>
  <c r="S7" i="15"/>
  <c r="S8" i="15"/>
  <c r="S9" i="15"/>
  <c r="S10" i="15"/>
  <c r="S11" i="15"/>
  <c r="S12" i="15"/>
  <c r="S13" i="15"/>
  <c r="S14" i="15"/>
  <c r="S15" i="15"/>
  <c r="S16" i="15"/>
  <c r="S18" i="15"/>
  <c r="S19" i="15"/>
  <c r="S20" i="15"/>
  <c r="S21" i="15"/>
  <c r="S22" i="15"/>
  <c r="S23" i="15"/>
  <c r="S24" i="15"/>
  <c r="S25" i="15"/>
  <c r="S26" i="15"/>
  <c r="S27" i="15"/>
  <c r="S28" i="15"/>
  <c r="S29" i="15"/>
  <c r="S30" i="15"/>
  <c r="S31" i="15"/>
  <c r="S32" i="15"/>
  <c r="S33" i="15"/>
  <c r="S34" i="15"/>
  <c r="S35" i="15"/>
  <c r="S36" i="15"/>
  <c r="S37" i="15"/>
  <c r="S38" i="15"/>
  <c r="S39" i="15"/>
  <c r="S40" i="15"/>
  <c r="S41" i="15"/>
  <c r="S42" i="15"/>
  <c r="S43" i="15"/>
  <c r="S44" i="15"/>
  <c r="S45" i="15"/>
  <c r="S46" i="15"/>
  <c r="S47" i="15"/>
  <c r="S48" i="15"/>
  <c r="S49" i="15"/>
  <c r="S50" i="15"/>
  <c r="S51" i="15"/>
  <c r="S52" i="15"/>
  <c r="S53" i="15"/>
  <c r="S54" i="15"/>
  <c r="S55" i="15"/>
  <c r="S56" i="15"/>
  <c r="S57" i="15"/>
  <c r="S58" i="15"/>
  <c r="S59" i="15"/>
  <c r="S60" i="15"/>
  <c r="S61" i="15"/>
  <c r="S62" i="15"/>
  <c r="S63" i="15"/>
  <c r="S64" i="15"/>
  <c r="S65" i="15"/>
  <c r="S66" i="15"/>
  <c r="S67" i="15"/>
  <c r="S68" i="15"/>
  <c r="S69" i="15"/>
  <c r="S70" i="15"/>
  <c r="S71" i="15"/>
  <c r="S72" i="15"/>
  <c r="S73" i="15"/>
  <c r="S74" i="15"/>
  <c r="S75" i="15"/>
  <c r="S76" i="15"/>
  <c r="S77" i="15"/>
  <c r="S78" i="15"/>
  <c r="S79" i="15"/>
  <c r="S80" i="15"/>
  <c r="S81" i="15"/>
  <c r="S82" i="15"/>
  <c r="S83" i="15"/>
  <c r="S84" i="15"/>
  <c r="S85" i="15"/>
  <c r="S86" i="15"/>
  <c r="S87" i="15"/>
  <c r="S88" i="15"/>
  <c r="S89" i="15"/>
  <c r="S90" i="15"/>
  <c r="S91" i="15"/>
  <c r="S92" i="15"/>
  <c r="S93" i="15"/>
  <c r="S94" i="15"/>
  <c r="S95" i="15"/>
  <c r="S96" i="15"/>
  <c r="S97" i="15"/>
  <c r="S98" i="15"/>
  <c r="S99" i="15"/>
  <c r="S100" i="15"/>
  <c r="S101" i="15"/>
  <c r="S102" i="15"/>
  <c r="S103" i="15"/>
  <c r="S104" i="15"/>
  <c r="S105" i="15"/>
  <c r="S106" i="15"/>
  <c r="S107" i="15"/>
  <c r="S108" i="15"/>
  <c r="S109" i="15"/>
  <c r="S110" i="15"/>
  <c r="S111" i="15"/>
  <c r="S112" i="15"/>
  <c r="S113" i="15"/>
  <c r="S114" i="15"/>
  <c r="S115" i="15"/>
  <c r="S116" i="15"/>
  <c r="S117" i="15"/>
  <c r="S118" i="15"/>
  <c r="S119" i="15"/>
  <c r="S120" i="15"/>
  <c r="S121" i="15"/>
  <c r="S122" i="15"/>
  <c r="S123" i="15"/>
  <c r="S124" i="15"/>
  <c r="S125" i="15"/>
  <c r="S126" i="15"/>
  <c r="S127" i="15"/>
  <c r="S128" i="15"/>
  <c r="S129" i="15"/>
  <c r="S130" i="15"/>
  <c r="S131" i="15"/>
  <c r="S132" i="15"/>
  <c r="S133" i="15"/>
  <c r="S134" i="15"/>
  <c r="S135" i="15"/>
  <c r="S136" i="15"/>
  <c r="S137" i="15"/>
  <c r="S138" i="15"/>
  <c r="S139" i="15"/>
  <c r="S140" i="15"/>
  <c r="S141" i="15"/>
  <c r="S142" i="15"/>
  <c r="S143" i="15"/>
  <c r="S144" i="15"/>
  <c r="S145" i="15"/>
  <c r="S146" i="15"/>
  <c r="S147" i="15"/>
  <c r="S148" i="15"/>
  <c r="S149" i="15"/>
  <c r="S150" i="15"/>
  <c r="S151" i="15"/>
  <c r="S152" i="15"/>
  <c r="S153" i="15"/>
  <c r="S154" i="15"/>
  <c r="S155" i="15"/>
  <c r="S156" i="15"/>
  <c r="S157" i="15"/>
  <c r="S158" i="15"/>
  <c r="S159" i="15"/>
  <c r="S160" i="15"/>
  <c r="S161" i="15"/>
  <c r="S162" i="15"/>
  <c r="S163" i="15"/>
  <c r="S164" i="15"/>
  <c r="S165" i="15"/>
  <c r="S166" i="15"/>
  <c r="S167" i="15"/>
  <c r="S168" i="15"/>
  <c r="S169" i="15"/>
  <c r="S170" i="15"/>
  <c r="S171" i="15"/>
  <c r="S172" i="15"/>
  <c r="S173" i="15"/>
  <c r="S174" i="15"/>
  <c r="S175" i="15"/>
  <c r="S2" i="15"/>
  <c r="R25" i="15"/>
  <c r="R26" i="15"/>
  <c r="R27" i="15"/>
  <c r="R28" i="15"/>
  <c r="R29" i="15"/>
  <c r="R30" i="15"/>
  <c r="R31" i="15"/>
  <c r="R32" i="15"/>
  <c r="R33" i="15"/>
  <c r="R34" i="15"/>
  <c r="R35" i="15"/>
  <c r="R36" i="15"/>
  <c r="R37" i="15"/>
  <c r="R38" i="15"/>
  <c r="R39" i="15"/>
  <c r="R40" i="15"/>
  <c r="R41" i="15"/>
  <c r="R42" i="15"/>
  <c r="R43" i="15"/>
  <c r="R44" i="15"/>
  <c r="R45" i="15"/>
  <c r="R46" i="15"/>
  <c r="R47" i="15"/>
  <c r="R48" i="15"/>
  <c r="R49" i="15"/>
  <c r="R50" i="15"/>
  <c r="R51" i="15"/>
  <c r="R52" i="15"/>
  <c r="R53" i="15"/>
  <c r="R54" i="15"/>
  <c r="R55" i="15"/>
  <c r="R56" i="15"/>
  <c r="R57" i="15"/>
  <c r="R58" i="15"/>
  <c r="R59" i="15"/>
  <c r="R60" i="15"/>
  <c r="R61" i="15"/>
  <c r="R62" i="15"/>
  <c r="R63" i="15"/>
  <c r="R64" i="15"/>
  <c r="R65" i="15"/>
  <c r="R66" i="15"/>
  <c r="R67" i="15"/>
  <c r="R68" i="15"/>
  <c r="R69" i="15"/>
  <c r="R70" i="15"/>
  <c r="R71" i="15"/>
  <c r="R72" i="15"/>
  <c r="R73" i="15"/>
  <c r="R74" i="15"/>
  <c r="R75" i="15"/>
  <c r="R76" i="15"/>
  <c r="R77" i="15"/>
  <c r="R78" i="15"/>
  <c r="R79" i="15"/>
  <c r="R80" i="15"/>
  <c r="R81" i="15"/>
  <c r="R82" i="15"/>
  <c r="R83" i="15"/>
  <c r="R84" i="15"/>
  <c r="R85" i="15"/>
  <c r="R86" i="15"/>
  <c r="R87" i="15"/>
  <c r="R88" i="15"/>
  <c r="R89" i="15"/>
  <c r="R90" i="15"/>
  <c r="R91" i="15"/>
  <c r="R92" i="15"/>
  <c r="R93" i="15"/>
  <c r="R94" i="15"/>
  <c r="R95" i="15"/>
  <c r="R96" i="15"/>
  <c r="R97" i="15"/>
  <c r="R98" i="15"/>
  <c r="R99" i="15"/>
  <c r="R100" i="15"/>
  <c r="R101" i="15"/>
  <c r="R102" i="15"/>
  <c r="R103" i="15"/>
  <c r="R104" i="15"/>
  <c r="R105" i="15"/>
  <c r="R106" i="15"/>
  <c r="R107" i="15"/>
  <c r="R108" i="15"/>
  <c r="R109" i="15"/>
  <c r="R110" i="15"/>
  <c r="R111" i="15"/>
  <c r="R112" i="15"/>
  <c r="R113" i="15"/>
  <c r="R114" i="15"/>
  <c r="R115" i="15"/>
  <c r="R116" i="15"/>
  <c r="R117" i="15"/>
  <c r="R118" i="15"/>
  <c r="R119" i="15"/>
  <c r="R120" i="15"/>
  <c r="R121" i="15"/>
  <c r="R122" i="15"/>
  <c r="R123" i="15"/>
  <c r="R124" i="15"/>
  <c r="R125" i="15"/>
  <c r="R126" i="15"/>
  <c r="R127" i="15"/>
  <c r="R128" i="15"/>
  <c r="R129" i="15"/>
  <c r="R130" i="15"/>
  <c r="R131" i="15"/>
  <c r="R132" i="15"/>
  <c r="R133" i="15"/>
  <c r="R134" i="15"/>
  <c r="R135" i="15"/>
  <c r="R136" i="15"/>
  <c r="R137" i="15"/>
  <c r="R138" i="15"/>
  <c r="R139" i="15"/>
  <c r="R140" i="15"/>
  <c r="R141" i="15"/>
  <c r="R142" i="15"/>
  <c r="R143" i="15"/>
  <c r="R144" i="15"/>
  <c r="R145" i="15"/>
  <c r="R146" i="15"/>
  <c r="R147" i="15"/>
  <c r="R148" i="15"/>
  <c r="R149" i="15"/>
  <c r="R150" i="15"/>
  <c r="R151" i="15"/>
  <c r="R152" i="15"/>
  <c r="R153" i="15"/>
  <c r="R154" i="15"/>
  <c r="R155" i="15"/>
  <c r="R156" i="15"/>
  <c r="R157" i="15"/>
  <c r="R158" i="15"/>
  <c r="R159" i="15"/>
  <c r="R160" i="15"/>
  <c r="R161" i="15"/>
  <c r="R162" i="15"/>
  <c r="R163" i="15"/>
  <c r="R164" i="15"/>
  <c r="R165" i="15"/>
  <c r="R166" i="15"/>
  <c r="R167" i="15"/>
  <c r="R168" i="15"/>
  <c r="R169" i="15"/>
  <c r="R170" i="15"/>
  <c r="R171" i="15"/>
  <c r="R172" i="15"/>
  <c r="R173" i="15"/>
  <c r="R174" i="15"/>
  <c r="R175" i="15"/>
  <c r="R18" i="15"/>
  <c r="R19" i="15"/>
  <c r="R20" i="15"/>
  <c r="R21" i="15"/>
  <c r="R22" i="15"/>
  <c r="R23" i="15"/>
  <c r="R24" i="15"/>
  <c r="R3" i="15"/>
  <c r="R4" i="15"/>
  <c r="R5" i="15"/>
  <c r="R6" i="15"/>
  <c r="R7" i="15"/>
  <c r="R8" i="15"/>
  <c r="R9" i="15"/>
  <c r="R10" i="15"/>
  <c r="R11" i="15"/>
  <c r="R12" i="15"/>
  <c r="R13" i="15"/>
  <c r="R14" i="15"/>
  <c r="R15" i="15"/>
  <c r="R16" i="15"/>
  <c r="R2" i="15"/>
  <c r="Q12" i="15"/>
  <c r="Q13" i="15"/>
  <c r="Q14" i="15"/>
  <c r="Q15" i="15"/>
  <c r="Q16" i="15"/>
  <c r="Q18" i="15"/>
  <c r="Q19" i="15"/>
  <c r="Q20" i="15"/>
  <c r="Q21" i="15"/>
  <c r="Q22" i="15"/>
  <c r="Q23" i="15"/>
  <c r="Q24" i="15"/>
  <c r="Q25" i="15"/>
  <c r="Q26" i="15"/>
  <c r="Q27" i="15"/>
  <c r="Q28" i="15"/>
  <c r="Q29" i="15"/>
  <c r="Q30" i="15"/>
  <c r="Q31" i="15"/>
  <c r="Q32" i="15"/>
  <c r="Q33" i="15"/>
  <c r="Q34" i="15"/>
  <c r="Q35" i="15"/>
  <c r="Q36" i="15"/>
  <c r="Q37" i="15"/>
  <c r="Q38" i="15"/>
  <c r="Q39" i="15"/>
  <c r="Q40" i="15"/>
  <c r="Q41" i="15"/>
  <c r="Q42" i="15"/>
  <c r="Q43" i="15"/>
  <c r="Q44" i="15"/>
  <c r="Q45" i="15"/>
  <c r="Q46" i="15"/>
  <c r="Q47" i="15"/>
  <c r="Q48" i="15"/>
  <c r="Q49" i="15"/>
  <c r="Q50" i="15"/>
  <c r="Q51" i="15"/>
  <c r="Q52" i="15"/>
  <c r="Q53" i="15"/>
  <c r="Q54" i="15"/>
  <c r="Q55" i="15"/>
  <c r="Q56" i="15"/>
  <c r="Q57" i="15"/>
  <c r="Q58" i="15"/>
  <c r="Q59" i="15"/>
  <c r="Q60" i="15"/>
  <c r="Q61" i="15"/>
  <c r="Q62" i="15"/>
  <c r="Q63" i="15"/>
  <c r="Q64" i="15"/>
  <c r="Q65" i="15"/>
  <c r="Q66" i="15"/>
  <c r="Q67" i="15"/>
  <c r="Q68" i="15"/>
  <c r="Q69" i="15"/>
  <c r="Q70" i="15"/>
  <c r="Q71" i="15"/>
  <c r="Q72" i="15"/>
  <c r="Q73" i="15"/>
  <c r="Q74" i="15"/>
  <c r="Q75" i="15"/>
  <c r="Q76" i="15"/>
  <c r="Q77" i="15"/>
  <c r="Q78" i="15"/>
  <c r="Q79" i="15"/>
  <c r="Q80" i="15"/>
  <c r="Q81" i="15"/>
  <c r="Q82" i="15"/>
  <c r="Q83" i="15"/>
  <c r="Q84" i="15"/>
  <c r="Q85" i="15"/>
  <c r="Q86" i="15"/>
  <c r="Q87" i="15"/>
  <c r="Q88" i="15"/>
  <c r="Q89" i="15"/>
  <c r="Q90" i="15"/>
  <c r="Q91" i="15"/>
  <c r="Q92" i="15"/>
  <c r="Q93" i="15"/>
  <c r="Q94" i="15"/>
  <c r="Q95" i="15"/>
  <c r="Q96" i="15"/>
  <c r="Q97" i="15"/>
  <c r="Q98" i="15"/>
  <c r="Q99" i="15"/>
  <c r="Q100" i="15"/>
  <c r="Q101" i="15"/>
  <c r="Q102" i="15"/>
  <c r="Q103" i="15"/>
  <c r="Q104" i="15"/>
  <c r="Q105" i="15"/>
  <c r="Q106" i="15"/>
  <c r="Q107" i="15"/>
  <c r="Q108" i="15"/>
  <c r="Q109" i="15"/>
  <c r="Q110" i="15"/>
  <c r="Q111" i="15"/>
  <c r="Q112" i="15"/>
  <c r="Q113" i="15"/>
  <c r="Q114" i="15"/>
  <c r="Q115" i="15"/>
  <c r="Q116" i="15"/>
  <c r="Q117" i="15"/>
  <c r="Q118" i="15"/>
  <c r="Q119" i="15"/>
  <c r="Q120" i="15"/>
  <c r="Q121" i="15"/>
  <c r="Q122" i="15"/>
  <c r="Q123" i="15"/>
  <c r="Q124" i="15"/>
  <c r="Q125" i="15"/>
  <c r="Q126" i="15"/>
  <c r="Q127" i="15"/>
  <c r="Q128" i="15"/>
  <c r="Q129" i="15"/>
  <c r="Q130" i="15"/>
  <c r="Q131" i="15"/>
  <c r="Q132" i="15"/>
  <c r="Q133" i="15"/>
  <c r="Q134" i="15"/>
  <c r="Q135" i="15"/>
  <c r="Q136" i="15"/>
  <c r="Q137" i="15"/>
  <c r="Q138" i="15"/>
  <c r="Q139" i="15"/>
  <c r="Q140" i="15"/>
  <c r="Q141" i="15"/>
  <c r="Q142" i="15"/>
  <c r="Q143" i="15"/>
  <c r="Q144" i="15"/>
  <c r="Q145" i="15"/>
  <c r="Q146" i="15"/>
  <c r="Q147" i="15"/>
  <c r="Q148" i="15"/>
  <c r="Q149" i="15"/>
  <c r="Q150" i="15"/>
  <c r="Q151" i="15"/>
  <c r="Q152" i="15"/>
  <c r="Q153" i="15"/>
  <c r="Q154" i="15"/>
  <c r="Q155" i="15"/>
  <c r="Q156" i="15"/>
  <c r="Q157" i="15"/>
  <c r="Q158" i="15"/>
  <c r="Q159" i="15"/>
  <c r="Q160" i="15"/>
  <c r="Q161" i="15"/>
  <c r="Q162" i="15"/>
  <c r="Q163" i="15"/>
  <c r="Q164" i="15"/>
  <c r="Q165" i="15"/>
  <c r="Q166" i="15"/>
  <c r="Q167" i="15"/>
  <c r="Q168" i="15"/>
  <c r="Q169" i="15"/>
  <c r="Q170" i="15"/>
  <c r="Q171" i="15"/>
  <c r="Q172" i="15"/>
  <c r="Q173" i="15"/>
  <c r="Q174" i="15"/>
  <c r="Q175" i="15"/>
  <c r="Q3" i="15"/>
  <c r="Q4" i="15"/>
  <c r="Q5" i="15"/>
  <c r="Q6" i="15"/>
  <c r="Q7" i="15"/>
  <c r="Q8" i="15"/>
  <c r="Q9" i="15"/>
  <c r="Q10" i="15"/>
  <c r="Q11" i="15"/>
  <c r="Q2" i="15"/>
  <c r="O3" i="15"/>
  <c r="O4" i="15"/>
  <c r="O5" i="15"/>
  <c r="O6" i="15"/>
  <c r="O7" i="15"/>
  <c r="O8" i="15"/>
  <c r="O9" i="15"/>
  <c r="O10" i="15"/>
  <c r="O11" i="15"/>
  <c r="O12" i="15"/>
  <c r="O13" i="15"/>
  <c r="O14" i="15"/>
  <c r="O15" i="15"/>
  <c r="O16" i="15"/>
  <c r="O18" i="15"/>
  <c r="O19" i="15"/>
  <c r="O20" i="15"/>
  <c r="O21" i="15"/>
  <c r="O22" i="15"/>
  <c r="O23" i="15"/>
  <c r="O24" i="15"/>
  <c r="O25" i="15"/>
  <c r="O26" i="15"/>
  <c r="O27" i="15"/>
  <c r="O28" i="15"/>
  <c r="O29" i="15"/>
  <c r="O30" i="15"/>
  <c r="O31" i="15"/>
  <c r="O32" i="15"/>
  <c r="O33" i="15"/>
  <c r="O34" i="15"/>
  <c r="O35" i="15"/>
  <c r="O36" i="15"/>
  <c r="O37" i="15"/>
  <c r="O38" i="15"/>
  <c r="O39" i="15"/>
  <c r="O40" i="15"/>
  <c r="O41" i="15"/>
  <c r="O42" i="15"/>
  <c r="O43" i="15"/>
  <c r="O44" i="15"/>
  <c r="O45" i="15"/>
  <c r="O46" i="15"/>
  <c r="O47" i="15"/>
  <c r="O48" i="15"/>
  <c r="O49" i="15"/>
  <c r="O50" i="15"/>
  <c r="O51" i="15"/>
  <c r="O52" i="15"/>
  <c r="O53" i="15"/>
  <c r="O54" i="15"/>
  <c r="O55" i="15"/>
  <c r="O56" i="15"/>
  <c r="O57" i="15"/>
  <c r="O58" i="15"/>
  <c r="O59" i="15"/>
  <c r="O60" i="15"/>
  <c r="O61" i="15"/>
  <c r="O62" i="15"/>
  <c r="O63" i="15"/>
  <c r="O64" i="15"/>
  <c r="O65" i="15"/>
  <c r="O66" i="15"/>
  <c r="O67" i="15"/>
  <c r="O68" i="15"/>
  <c r="O69" i="15"/>
  <c r="O70" i="15"/>
  <c r="O71" i="15"/>
  <c r="O72" i="15"/>
  <c r="O73" i="15"/>
  <c r="O74" i="15"/>
  <c r="O75" i="15"/>
  <c r="O76" i="15"/>
  <c r="O77" i="15"/>
  <c r="O78" i="15"/>
  <c r="O79" i="15"/>
  <c r="O80" i="15"/>
  <c r="O81" i="15"/>
  <c r="O82" i="15"/>
  <c r="O83" i="15"/>
  <c r="O84" i="15"/>
  <c r="O85" i="15"/>
  <c r="O86" i="15"/>
  <c r="O87" i="15"/>
  <c r="O88" i="15"/>
  <c r="O89" i="15"/>
  <c r="O90" i="15"/>
  <c r="O91" i="15"/>
  <c r="O92" i="15"/>
  <c r="O93" i="15"/>
  <c r="O94" i="15"/>
  <c r="O95" i="15"/>
  <c r="O96" i="15"/>
  <c r="O97" i="15"/>
  <c r="O98" i="15"/>
  <c r="O99" i="15"/>
  <c r="O100" i="15"/>
  <c r="O101" i="15"/>
  <c r="O102" i="15"/>
  <c r="O103" i="15"/>
  <c r="O104" i="15"/>
  <c r="O105" i="15"/>
  <c r="O106" i="15"/>
  <c r="O107" i="15"/>
  <c r="O108" i="15"/>
  <c r="O109" i="15"/>
  <c r="O110" i="15"/>
  <c r="O111" i="15"/>
  <c r="O112" i="15"/>
  <c r="O113" i="15"/>
  <c r="O114" i="15"/>
  <c r="O115" i="15"/>
  <c r="O116" i="15"/>
  <c r="O117" i="15"/>
  <c r="O118" i="15"/>
  <c r="O119" i="15"/>
  <c r="O120" i="15"/>
  <c r="O121" i="15"/>
  <c r="O122" i="15"/>
  <c r="O123" i="15"/>
  <c r="O124" i="15"/>
  <c r="O125" i="15"/>
  <c r="O126" i="15"/>
  <c r="O127" i="15"/>
  <c r="O128" i="15"/>
  <c r="O129" i="15"/>
  <c r="O130" i="15"/>
  <c r="O131" i="15"/>
  <c r="O132" i="15"/>
  <c r="O133" i="15"/>
  <c r="O134" i="15"/>
  <c r="O135" i="15"/>
  <c r="O136" i="15"/>
  <c r="O137" i="15"/>
  <c r="O138" i="15"/>
  <c r="O139" i="15"/>
  <c r="O140" i="15"/>
  <c r="O141" i="15"/>
  <c r="O142" i="15"/>
  <c r="O143" i="15"/>
  <c r="O144" i="15"/>
  <c r="O145" i="15"/>
  <c r="O146" i="15"/>
  <c r="O147" i="15"/>
  <c r="O148" i="15"/>
  <c r="O149" i="15"/>
  <c r="O150" i="15"/>
  <c r="O151" i="15"/>
  <c r="O152" i="15"/>
  <c r="O153" i="15"/>
  <c r="O154" i="15"/>
  <c r="O155" i="15"/>
  <c r="O156" i="15"/>
  <c r="O157" i="15"/>
  <c r="O158" i="15"/>
  <c r="O159" i="15"/>
  <c r="O160" i="15"/>
  <c r="O161" i="15"/>
  <c r="O162" i="15"/>
  <c r="O163" i="15"/>
  <c r="O164" i="15"/>
  <c r="O165" i="15"/>
  <c r="O166" i="15"/>
  <c r="O167" i="15"/>
  <c r="O168" i="15"/>
  <c r="O169" i="15"/>
  <c r="O170" i="15"/>
  <c r="O171" i="15"/>
  <c r="O172" i="15"/>
  <c r="O173" i="15"/>
  <c r="O174" i="15"/>
  <c r="O175" i="15"/>
  <c r="P3" i="15"/>
  <c r="P4" i="15"/>
  <c r="P5" i="15"/>
  <c r="P6" i="15"/>
  <c r="P7" i="15"/>
  <c r="P8" i="15"/>
  <c r="P9" i="15"/>
  <c r="P10" i="15"/>
  <c r="P11" i="15"/>
  <c r="P12" i="15"/>
  <c r="P13" i="15"/>
  <c r="P14" i="15"/>
  <c r="P15" i="15"/>
  <c r="P16" i="15"/>
  <c r="P18" i="15"/>
  <c r="P19" i="15"/>
  <c r="P20" i="15"/>
  <c r="P21" i="15"/>
  <c r="P22" i="15"/>
  <c r="P23" i="15"/>
  <c r="P24" i="15"/>
  <c r="P25" i="15"/>
  <c r="P26" i="15"/>
  <c r="P27" i="15"/>
  <c r="P28" i="15"/>
  <c r="P29" i="15"/>
  <c r="P30" i="15"/>
  <c r="P31" i="15"/>
  <c r="P32" i="15"/>
  <c r="P33" i="15"/>
  <c r="P34" i="15"/>
  <c r="P35" i="15"/>
  <c r="P36" i="15"/>
  <c r="P37" i="15"/>
  <c r="P38" i="15"/>
  <c r="P39" i="15"/>
  <c r="P40" i="15"/>
  <c r="P41" i="15"/>
  <c r="P42" i="15"/>
  <c r="P43" i="15"/>
  <c r="P44" i="15"/>
  <c r="P45" i="15"/>
  <c r="P46" i="15"/>
  <c r="P47" i="15"/>
  <c r="P48" i="15"/>
  <c r="P49" i="15"/>
  <c r="P50" i="15"/>
  <c r="P51" i="15"/>
  <c r="P52" i="15"/>
  <c r="P53" i="15"/>
  <c r="P54" i="15"/>
  <c r="P55" i="15"/>
  <c r="P56" i="15"/>
  <c r="P57" i="15"/>
  <c r="P58" i="15"/>
  <c r="P59" i="15"/>
  <c r="P60" i="15"/>
  <c r="P61" i="15"/>
  <c r="P62" i="15"/>
  <c r="P63" i="15"/>
  <c r="P64" i="15"/>
  <c r="P65" i="15"/>
  <c r="P66" i="15"/>
  <c r="P67" i="15"/>
  <c r="P68" i="15"/>
  <c r="P69" i="15"/>
  <c r="P70" i="15"/>
  <c r="P71" i="15"/>
  <c r="P72" i="15"/>
  <c r="P73" i="15"/>
  <c r="P74" i="15"/>
  <c r="P75" i="15"/>
  <c r="P76" i="15"/>
  <c r="P77" i="15"/>
  <c r="P78" i="15"/>
  <c r="P79" i="15"/>
  <c r="P80" i="15"/>
  <c r="P81" i="15"/>
  <c r="P82" i="15"/>
  <c r="P83" i="15"/>
  <c r="P84" i="15"/>
  <c r="P85" i="15"/>
  <c r="P86" i="15"/>
  <c r="P87" i="15"/>
  <c r="P88" i="15"/>
  <c r="P89" i="15"/>
  <c r="P90" i="15"/>
  <c r="P91" i="15"/>
  <c r="P92" i="15"/>
  <c r="P93" i="15"/>
  <c r="P94" i="15"/>
  <c r="P95" i="15"/>
  <c r="P96" i="15"/>
  <c r="P97" i="15"/>
  <c r="P98" i="15"/>
  <c r="P99" i="15"/>
  <c r="P100" i="15"/>
  <c r="P101" i="15"/>
  <c r="P102" i="15"/>
  <c r="P103" i="15"/>
  <c r="P104" i="15"/>
  <c r="P105" i="15"/>
  <c r="P106" i="15"/>
  <c r="P107" i="15"/>
  <c r="P108" i="15"/>
  <c r="P109" i="15"/>
  <c r="P110" i="15"/>
  <c r="P111" i="15"/>
  <c r="P112" i="15"/>
  <c r="P113" i="15"/>
  <c r="P114" i="15"/>
  <c r="P115" i="15"/>
  <c r="P116" i="15"/>
  <c r="P117" i="15"/>
  <c r="P118" i="15"/>
  <c r="P119" i="15"/>
  <c r="P120" i="15"/>
  <c r="P121" i="15"/>
  <c r="P122" i="15"/>
  <c r="P123" i="15"/>
  <c r="P124" i="15"/>
  <c r="P125" i="15"/>
  <c r="P126" i="15"/>
  <c r="P127" i="15"/>
  <c r="P128" i="15"/>
  <c r="P129" i="15"/>
  <c r="P130" i="15"/>
  <c r="P131" i="15"/>
  <c r="P132" i="15"/>
  <c r="P133" i="15"/>
  <c r="P134" i="15"/>
  <c r="P135" i="15"/>
  <c r="P136" i="15"/>
  <c r="P137" i="15"/>
  <c r="P138" i="15"/>
  <c r="P139" i="15"/>
  <c r="P140" i="15"/>
  <c r="P141" i="15"/>
  <c r="P142" i="15"/>
  <c r="P143" i="15"/>
  <c r="P144" i="15"/>
  <c r="P145" i="15"/>
  <c r="P146" i="15"/>
  <c r="P147" i="15"/>
  <c r="P148" i="15"/>
  <c r="P149" i="15"/>
  <c r="P150" i="15"/>
  <c r="P151" i="15"/>
  <c r="P152" i="15"/>
  <c r="P153" i="15"/>
  <c r="P154" i="15"/>
  <c r="P155" i="15"/>
  <c r="P156" i="15"/>
  <c r="P157" i="15"/>
  <c r="P158" i="15"/>
  <c r="P159" i="15"/>
  <c r="P160" i="15"/>
  <c r="P161" i="15"/>
  <c r="P162" i="15"/>
  <c r="P163" i="15"/>
  <c r="P164" i="15"/>
  <c r="P165" i="15"/>
  <c r="P166" i="15"/>
  <c r="P167" i="15"/>
  <c r="P168" i="15"/>
  <c r="P169" i="15"/>
  <c r="P170" i="15"/>
  <c r="P171" i="15"/>
  <c r="P172" i="15"/>
  <c r="P173" i="15"/>
  <c r="P174" i="15"/>
  <c r="P175" i="15"/>
  <c r="P2" i="15"/>
  <c r="T2" i="15"/>
  <c r="W2" i="15"/>
  <c r="O2" i="15"/>
  <c r="Y17" i="15" l="1"/>
  <c r="AA17" i="15" s="1"/>
  <c r="Y2" i="15"/>
  <c r="AA2" i="15" s="1"/>
  <c r="Y175" i="15"/>
  <c r="AA175" i="15" s="1"/>
  <c r="Y174" i="15"/>
  <c r="AA174" i="15" s="1"/>
  <c r="Y170" i="15"/>
  <c r="AA170" i="15" s="1"/>
  <c r="Y166" i="15"/>
  <c r="AA166" i="15" s="1"/>
  <c r="Y162" i="15"/>
  <c r="AA162" i="15" s="1"/>
  <c r="Y158" i="15"/>
  <c r="AA158" i="15" s="1"/>
  <c r="Y154" i="15"/>
  <c r="AA154" i="15" s="1"/>
  <c r="Y150" i="15"/>
  <c r="AA150" i="15" s="1"/>
  <c r="Y146" i="15"/>
  <c r="AA146" i="15" s="1"/>
  <c r="Y142" i="15"/>
  <c r="AA142" i="15" s="1"/>
  <c r="Y138" i="15"/>
  <c r="AA138" i="15" s="1"/>
  <c r="Y134" i="15"/>
  <c r="AA134" i="15" s="1"/>
  <c r="Y130" i="15"/>
  <c r="AA130" i="15" s="1"/>
  <c r="Y126" i="15"/>
  <c r="AA126" i="15" s="1"/>
  <c r="Y122" i="15"/>
  <c r="AA122" i="15" s="1"/>
  <c r="Y118" i="15"/>
  <c r="AA118" i="15" s="1"/>
  <c r="Y114" i="15"/>
  <c r="AA114" i="15" s="1"/>
  <c r="Y110" i="15"/>
  <c r="AA110" i="15" s="1"/>
  <c r="Y106" i="15"/>
  <c r="AA106" i="15" s="1"/>
  <c r="Y102" i="15"/>
  <c r="AA102" i="15" s="1"/>
  <c r="Y98" i="15"/>
  <c r="AA98" i="15" s="1"/>
  <c r="Y94" i="15"/>
  <c r="AA94" i="15" s="1"/>
  <c r="Y90" i="15"/>
  <c r="AA90" i="15" s="1"/>
  <c r="Y86" i="15"/>
  <c r="AA86" i="15" s="1"/>
  <c r="Y82" i="15"/>
  <c r="AA82" i="15" s="1"/>
  <c r="Y78" i="15"/>
  <c r="AA78" i="15" s="1"/>
  <c r="Y74" i="15"/>
  <c r="AA74" i="15" s="1"/>
  <c r="Y70" i="15"/>
  <c r="AA70" i="15" s="1"/>
  <c r="Y66" i="15"/>
  <c r="AA66" i="15" s="1"/>
  <c r="Y62" i="15"/>
  <c r="AA62" i="15" s="1"/>
  <c r="Y58" i="15"/>
  <c r="AA58" i="15" s="1"/>
  <c r="Y54" i="15"/>
  <c r="AA54" i="15" s="1"/>
  <c r="Y50" i="15"/>
  <c r="AA50" i="15" s="1"/>
  <c r="Y46" i="15"/>
  <c r="AA46" i="15" s="1"/>
  <c r="Y42" i="15"/>
  <c r="AA42" i="15" s="1"/>
  <c r="Y38" i="15"/>
  <c r="AA38" i="15" s="1"/>
  <c r="Y34" i="15"/>
  <c r="AA34" i="15" s="1"/>
  <c r="Y30" i="15"/>
  <c r="AA30" i="15" s="1"/>
  <c r="Y26" i="15"/>
  <c r="AA26" i="15" s="1"/>
  <c r="Y22" i="15"/>
  <c r="AA22" i="15" s="1"/>
  <c r="Y18" i="15"/>
  <c r="AA18" i="15" s="1"/>
  <c r="Y13" i="15"/>
  <c r="AA13" i="15" s="1"/>
  <c r="Y9" i="15"/>
  <c r="AA9" i="15" s="1"/>
  <c r="Y5" i="15"/>
  <c r="AA5" i="15" s="1"/>
  <c r="Y172" i="15"/>
  <c r="AA172" i="15" s="1"/>
  <c r="Y168" i="15"/>
  <c r="AA168" i="15" s="1"/>
  <c r="Y164" i="15"/>
  <c r="AA164" i="15" s="1"/>
  <c r="Y160" i="15"/>
  <c r="AA160" i="15" s="1"/>
  <c r="Y156" i="15"/>
  <c r="AA156" i="15" s="1"/>
  <c r="Y152" i="15"/>
  <c r="AA152" i="15" s="1"/>
  <c r="Y148" i="15"/>
  <c r="AA148" i="15" s="1"/>
  <c r="Y144" i="15"/>
  <c r="AA144" i="15" s="1"/>
  <c r="Y140" i="15"/>
  <c r="AA140" i="15" s="1"/>
  <c r="Y136" i="15"/>
  <c r="AA136" i="15" s="1"/>
  <c r="Y132" i="15"/>
  <c r="AA132" i="15" s="1"/>
  <c r="Y128" i="15"/>
  <c r="AA128" i="15" s="1"/>
  <c r="Y124" i="15"/>
  <c r="AA124" i="15" s="1"/>
  <c r="Y120" i="15"/>
  <c r="AA120" i="15" s="1"/>
  <c r="Y116" i="15"/>
  <c r="AA116" i="15" s="1"/>
  <c r="Y112" i="15"/>
  <c r="AA112" i="15" s="1"/>
  <c r="Y108" i="15"/>
  <c r="AA108" i="15" s="1"/>
  <c r="Y104" i="15"/>
  <c r="AA104" i="15" s="1"/>
  <c r="Y100" i="15"/>
  <c r="AA100" i="15" s="1"/>
  <c r="Y96" i="15"/>
  <c r="AA96" i="15" s="1"/>
  <c r="Y92" i="15"/>
  <c r="AA92" i="15" s="1"/>
  <c r="Y88" i="15"/>
  <c r="AA88" i="15" s="1"/>
  <c r="Y84" i="15"/>
  <c r="AA84" i="15" s="1"/>
  <c r="Y80" i="15"/>
  <c r="AA80" i="15" s="1"/>
  <c r="Y76" i="15"/>
  <c r="AA76" i="15" s="1"/>
  <c r="Y72" i="15"/>
  <c r="AA72" i="15" s="1"/>
  <c r="Y68" i="15"/>
  <c r="AA68" i="15" s="1"/>
  <c r="Y64" i="15"/>
  <c r="AA64" i="15" s="1"/>
  <c r="Y60" i="15"/>
  <c r="AA60" i="15" s="1"/>
  <c r="Y56" i="15"/>
  <c r="AA56" i="15" s="1"/>
  <c r="Y52" i="15"/>
  <c r="AA52" i="15" s="1"/>
  <c r="Y48" i="15"/>
  <c r="AA48" i="15" s="1"/>
  <c r="Y44" i="15"/>
  <c r="AA44" i="15" s="1"/>
  <c r="Y40" i="15"/>
  <c r="AA40" i="15" s="1"/>
  <c r="Y36" i="15"/>
  <c r="AA36" i="15" s="1"/>
  <c r="Y32" i="15"/>
  <c r="AA32" i="15" s="1"/>
  <c r="Y28" i="15"/>
  <c r="AA28" i="15" s="1"/>
  <c r="Y24" i="15"/>
  <c r="AA24" i="15" s="1"/>
  <c r="Y20" i="15"/>
  <c r="AA20" i="15" s="1"/>
  <c r="Y15" i="15"/>
  <c r="AA15" i="15" s="1"/>
  <c r="Y11" i="15"/>
  <c r="AA11" i="15" s="1"/>
  <c r="Y7" i="15"/>
  <c r="AA7" i="15" s="1"/>
  <c r="Y3" i="15"/>
  <c r="AA3" i="15" s="1"/>
  <c r="Y171" i="15"/>
  <c r="AA171" i="15" s="1"/>
  <c r="Y167" i="15"/>
  <c r="AA167" i="15" s="1"/>
  <c r="Y163" i="15"/>
  <c r="AA163" i="15" s="1"/>
  <c r="Y159" i="15"/>
  <c r="AA159" i="15" s="1"/>
  <c r="Y155" i="15"/>
  <c r="AA155" i="15" s="1"/>
  <c r="Y151" i="15"/>
  <c r="AA151" i="15" s="1"/>
  <c r="Y147" i="15"/>
  <c r="AA147" i="15" s="1"/>
  <c r="Y143" i="15"/>
  <c r="AA143" i="15" s="1"/>
  <c r="Y139" i="15"/>
  <c r="AA139" i="15" s="1"/>
  <c r="Y135" i="15"/>
  <c r="AA135" i="15" s="1"/>
  <c r="Y131" i="15"/>
  <c r="AA131" i="15" s="1"/>
  <c r="Y127" i="15"/>
  <c r="AA127" i="15" s="1"/>
  <c r="Y123" i="15"/>
  <c r="AA123" i="15" s="1"/>
  <c r="Y119" i="15"/>
  <c r="AA119" i="15" s="1"/>
  <c r="Y115" i="15"/>
  <c r="AA115" i="15" s="1"/>
  <c r="Y111" i="15"/>
  <c r="AA111" i="15" s="1"/>
  <c r="Y107" i="15"/>
  <c r="AA107" i="15" s="1"/>
  <c r="Y103" i="15"/>
  <c r="AA103" i="15" s="1"/>
  <c r="Y99" i="15"/>
  <c r="AA99" i="15" s="1"/>
  <c r="Y95" i="15"/>
  <c r="AA95" i="15" s="1"/>
  <c r="Y91" i="15"/>
  <c r="AA91" i="15" s="1"/>
  <c r="Y87" i="15"/>
  <c r="AA87" i="15" s="1"/>
  <c r="Y83" i="15"/>
  <c r="AA83" i="15" s="1"/>
  <c r="Y79" i="15"/>
  <c r="AA79" i="15" s="1"/>
  <c r="Y75" i="15"/>
  <c r="AA75" i="15" s="1"/>
  <c r="Y71" i="15"/>
  <c r="AA71" i="15" s="1"/>
  <c r="Y67" i="15"/>
  <c r="AA67" i="15" s="1"/>
  <c r="Y63" i="15"/>
  <c r="AA63" i="15" s="1"/>
  <c r="Y59" i="15"/>
  <c r="AA59" i="15" s="1"/>
  <c r="Y55" i="15"/>
  <c r="AA55" i="15" s="1"/>
  <c r="Y51" i="15"/>
  <c r="AA51" i="15" s="1"/>
  <c r="Y47" i="15"/>
  <c r="AA47" i="15" s="1"/>
  <c r="Y43" i="15"/>
  <c r="AA43" i="15" s="1"/>
  <c r="Y39" i="15"/>
  <c r="AA39" i="15" s="1"/>
  <c r="Y35" i="15"/>
  <c r="AA35" i="15" s="1"/>
  <c r="Y31" i="15"/>
  <c r="AA31" i="15" s="1"/>
  <c r="Y27" i="15"/>
  <c r="AA27" i="15" s="1"/>
  <c r="Y23" i="15"/>
  <c r="AA23" i="15" s="1"/>
  <c r="Y19" i="15"/>
  <c r="AA19" i="15" s="1"/>
  <c r="Y14" i="15"/>
  <c r="AA14" i="15" s="1"/>
  <c r="Y10" i="15"/>
  <c r="AA10" i="15" s="1"/>
  <c r="Y6" i="15"/>
  <c r="AA6" i="15" s="1"/>
  <c r="Y8" i="15"/>
  <c r="AA8" i="15" s="1"/>
  <c r="Y4" i="15"/>
  <c r="AA4" i="15" s="1"/>
  <c r="Y173" i="15"/>
  <c r="AA173" i="15" s="1"/>
  <c r="Y169" i="15"/>
  <c r="AA169" i="15" s="1"/>
  <c r="Y165" i="15"/>
  <c r="AA165" i="15" s="1"/>
  <c r="Y161" i="15"/>
  <c r="AA161" i="15" s="1"/>
  <c r="Y157" i="15"/>
  <c r="AA157" i="15" s="1"/>
  <c r="Y153" i="15"/>
  <c r="AA153" i="15" s="1"/>
  <c r="Y149" i="15"/>
  <c r="AA149" i="15" s="1"/>
  <c r="Y145" i="15"/>
  <c r="AA145" i="15" s="1"/>
  <c r="Y141" i="15"/>
  <c r="AA141" i="15" s="1"/>
  <c r="Y137" i="15"/>
  <c r="AA137" i="15" s="1"/>
  <c r="Y133" i="15"/>
  <c r="AA133" i="15" s="1"/>
  <c r="Y129" i="15"/>
  <c r="AA129" i="15" s="1"/>
  <c r="Y125" i="15"/>
  <c r="AA125" i="15" s="1"/>
  <c r="Y121" i="15"/>
  <c r="AA121" i="15" s="1"/>
  <c r="Y117" i="15"/>
  <c r="AA117" i="15" s="1"/>
  <c r="Y113" i="15"/>
  <c r="AA113" i="15" s="1"/>
  <c r="Y109" i="15"/>
  <c r="AA109" i="15" s="1"/>
  <c r="Y105" i="15"/>
  <c r="AA105" i="15" s="1"/>
  <c r="Y101" i="15"/>
  <c r="AA101" i="15" s="1"/>
  <c r="Y97" i="15"/>
  <c r="AA97" i="15" s="1"/>
  <c r="Y93" i="15"/>
  <c r="AA93" i="15" s="1"/>
  <c r="Y89" i="15"/>
  <c r="AA89" i="15" s="1"/>
  <c r="Y85" i="15"/>
  <c r="AA85" i="15" s="1"/>
  <c r="Y81" i="15"/>
  <c r="AA81" i="15" s="1"/>
  <c r="Y77" i="15"/>
  <c r="AA77" i="15" s="1"/>
  <c r="Y73" i="15"/>
  <c r="AA73" i="15" s="1"/>
  <c r="Y69" i="15"/>
  <c r="AA69" i="15" s="1"/>
  <c r="Y65" i="15"/>
  <c r="AA65" i="15" s="1"/>
  <c r="Y61" i="15"/>
  <c r="AA61" i="15" s="1"/>
  <c r="Y57" i="15"/>
  <c r="AA57" i="15" s="1"/>
  <c r="Y53" i="15"/>
  <c r="AA53" i="15" s="1"/>
  <c r="Y49" i="15"/>
  <c r="AA49" i="15" s="1"/>
  <c r="Y45" i="15"/>
  <c r="AA45" i="15" s="1"/>
  <c r="Y41" i="15"/>
  <c r="AA41" i="15" s="1"/>
  <c r="Y37" i="15"/>
  <c r="AA37" i="15" s="1"/>
  <c r="Y33" i="15"/>
  <c r="AA33" i="15" s="1"/>
  <c r="Y29" i="15"/>
  <c r="AA29" i="15" s="1"/>
  <c r="Y25" i="15"/>
  <c r="AA25" i="15" s="1"/>
  <c r="Y21" i="15"/>
  <c r="AA21" i="15" s="1"/>
  <c r="Y16" i="15"/>
  <c r="AA16" i="15" s="1"/>
  <c r="Y12" i="15"/>
  <c r="AA12" i="15" s="1"/>
  <c r="H2" i="13"/>
  <c r="H10"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H102" i="13"/>
  <c r="H103" i="13"/>
  <c r="H104" i="13"/>
  <c r="H105" i="13"/>
  <c r="H106" i="13"/>
  <c r="H107" i="13"/>
  <c r="H108" i="13"/>
  <c r="H109" i="13"/>
  <c r="H110" i="13"/>
  <c r="H111" i="13"/>
  <c r="H112" i="13"/>
  <c r="H113" i="13"/>
  <c r="H114" i="13"/>
  <c r="H115" i="13"/>
  <c r="H116" i="13"/>
  <c r="H117" i="13"/>
  <c r="H118" i="13"/>
  <c r="H119" i="13"/>
  <c r="H120" i="13"/>
  <c r="H121" i="13"/>
  <c r="H122" i="13"/>
  <c r="H123" i="13"/>
  <c r="H124" i="13"/>
  <c r="H125" i="13"/>
  <c r="H126" i="13"/>
  <c r="H127" i="13"/>
  <c r="H128" i="13"/>
  <c r="H129" i="13"/>
  <c r="H130" i="13"/>
  <c r="H131" i="13"/>
  <c r="H132" i="13"/>
  <c r="H133" i="13"/>
  <c r="H134" i="13"/>
  <c r="H135" i="13"/>
  <c r="H136" i="13"/>
  <c r="H137" i="13"/>
  <c r="H138" i="13"/>
  <c r="H139"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6" i="13"/>
  <c r="H7" i="13"/>
  <c r="H8" i="13"/>
  <c r="H9" i="13"/>
  <c r="H3" i="13"/>
  <c r="H4" i="13"/>
  <c r="H5" i="13"/>
  <c r="C178" i="9" l="1"/>
  <c r="C62" i="11"/>
  <c r="B62" i="11"/>
  <c r="B178" i="9" l="1"/>
  <c r="T10" i="3" l="1"/>
  <c r="T18" i="3"/>
  <c r="T26" i="3"/>
  <c r="T34" i="3"/>
  <c r="T42" i="3"/>
  <c r="T50" i="3"/>
  <c r="T58" i="3"/>
  <c r="T66" i="3"/>
  <c r="T74" i="3"/>
  <c r="T82" i="3"/>
  <c r="T90" i="3"/>
  <c r="T98" i="3"/>
  <c r="T106" i="3"/>
  <c r="T114" i="3"/>
  <c r="T122" i="3"/>
  <c r="T130" i="3"/>
  <c r="T138" i="3"/>
  <c r="T146" i="3"/>
  <c r="T154" i="3"/>
  <c r="T162" i="3"/>
  <c r="T170" i="3"/>
  <c r="S13" i="3"/>
  <c r="S29" i="3"/>
  <c r="S45" i="3"/>
  <c r="S61" i="3"/>
  <c r="S77" i="3"/>
  <c r="S93" i="3"/>
  <c r="S109" i="3"/>
  <c r="S125" i="3"/>
  <c r="S141" i="3"/>
  <c r="S146" i="3"/>
  <c r="S162" i="3"/>
  <c r="S172" i="3"/>
  <c r="R173" i="3"/>
  <c r="R165" i="3"/>
  <c r="R157" i="3"/>
  <c r="R149" i="3"/>
  <c r="R141" i="3"/>
  <c r="R133" i="3"/>
  <c r="R125" i="3"/>
  <c r="R117" i="3"/>
  <c r="R110" i="3"/>
  <c r="R105" i="3"/>
  <c r="R102" i="3"/>
  <c r="R94" i="3"/>
  <c r="R89" i="3"/>
  <c r="R86" i="3"/>
  <c r="R78" i="3"/>
  <c r="R73" i="3"/>
  <c r="R70" i="3"/>
  <c r="R62" i="3"/>
  <c r="R57" i="3"/>
  <c r="R54" i="3"/>
  <c r="R46" i="3"/>
  <c r="R41" i="3"/>
  <c r="R38" i="3"/>
  <c r="R30" i="3"/>
  <c r="R25" i="3"/>
  <c r="R22" i="3"/>
  <c r="R20" i="3"/>
  <c r="R18" i="3"/>
  <c r="R16" i="3"/>
  <c r="R14" i="3"/>
  <c r="R12" i="3"/>
  <c r="R10" i="3"/>
  <c r="R8" i="3"/>
  <c r="R6" i="3"/>
  <c r="R4" i="3"/>
  <c r="O184" i="3"/>
  <c r="P184" i="3"/>
  <c r="I180" i="3"/>
  <c r="K183" i="2"/>
  <c r="O60" i="3"/>
  <c r="O124" i="3"/>
  <c r="I31" i="3"/>
  <c r="I32" i="3"/>
  <c r="I33" i="3"/>
  <c r="I34" i="3"/>
  <c r="R34" i="3" s="1"/>
  <c r="I35" i="3"/>
  <c r="I36" i="3"/>
  <c r="I37" i="3"/>
  <c r="I38" i="3"/>
  <c r="I39" i="3"/>
  <c r="R39" i="3" s="1"/>
  <c r="I40" i="3"/>
  <c r="I41" i="3"/>
  <c r="I42" i="3"/>
  <c r="I43" i="3"/>
  <c r="R43" i="3" s="1"/>
  <c r="I44" i="3"/>
  <c r="I45" i="3"/>
  <c r="I46" i="3"/>
  <c r="I47" i="3"/>
  <c r="I48" i="3"/>
  <c r="I49" i="3"/>
  <c r="I50" i="3"/>
  <c r="R50" i="3" s="1"/>
  <c r="I51" i="3"/>
  <c r="I52" i="3"/>
  <c r="I53" i="3"/>
  <c r="I54" i="3"/>
  <c r="I55" i="3"/>
  <c r="R55" i="3" s="1"/>
  <c r="I56" i="3"/>
  <c r="I57" i="3"/>
  <c r="I58" i="3"/>
  <c r="I59" i="3"/>
  <c r="I60" i="3"/>
  <c r="I61" i="3"/>
  <c r="I62" i="3"/>
  <c r="I63" i="3"/>
  <c r="I64" i="3"/>
  <c r="I65" i="3"/>
  <c r="I66" i="3"/>
  <c r="R66" i="3" s="1"/>
  <c r="I67" i="3"/>
  <c r="S67" i="3" s="1"/>
  <c r="I68" i="3"/>
  <c r="I69" i="3"/>
  <c r="I70" i="3"/>
  <c r="I71" i="3"/>
  <c r="I72" i="3"/>
  <c r="I73" i="3"/>
  <c r="I74" i="3"/>
  <c r="I75" i="3"/>
  <c r="I76" i="3"/>
  <c r="I77" i="3"/>
  <c r="I78" i="3"/>
  <c r="I79" i="3"/>
  <c r="I80" i="3"/>
  <c r="I81" i="3"/>
  <c r="I82" i="3"/>
  <c r="R82" i="3" s="1"/>
  <c r="I83" i="3"/>
  <c r="I84" i="3"/>
  <c r="I85" i="3"/>
  <c r="I86" i="3"/>
  <c r="I87" i="3"/>
  <c r="I88" i="3"/>
  <c r="I89" i="3"/>
  <c r="I90" i="3"/>
  <c r="I91" i="3"/>
  <c r="R91" i="3" s="1"/>
  <c r="I92" i="3"/>
  <c r="I93" i="3"/>
  <c r="I94" i="3"/>
  <c r="I95" i="3"/>
  <c r="I96" i="3"/>
  <c r="I97" i="3"/>
  <c r="I98" i="3"/>
  <c r="R98" i="3" s="1"/>
  <c r="I99" i="3"/>
  <c r="I100" i="3"/>
  <c r="I101" i="3"/>
  <c r="I102" i="3"/>
  <c r="I103" i="3"/>
  <c r="R103" i="3" s="1"/>
  <c r="I104" i="3"/>
  <c r="I105" i="3"/>
  <c r="I106" i="3"/>
  <c r="I107" i="3"/>
  <c r="I108" i="3"/>
  <c r="I109" i="3"/>
  <c r="I110" i="3"/>
  <c r="I111" i="3"/>
  <c r="I112" i="3"/>
  <c r="I113" i="3"/>
  <c r="I114" i="3"/>
  <c r="R114" i="3" s="1"/>
  <c r="I115" i="3"/>
  <c r="S115" i="3" s="1"/>
  <c r="I116" i="3"/>
  <c r="I117" i="3"/>
  <c r="I118" i="3"/>
  <c r="I119" i="3"/>
  <c r="I120" i="3"/>
  <c r="I121" i="3"/>
  <c r="I122" i="3"/>
  <c r="R122" i="3" s="1"/>
  <c r="I123" i="3"/>
  <c r="I124" i="3"/>
  <c r="I125" i="3"/>
  <c r="I126" i="3"/>
  <c r="I127" i="3"/>
  <c r="I128" i="3"/>
  <c r="I129" i="3"/>
  <c r="I130" i="3"/>
  <c r="R130" i="3" s="1"/>
  <c r="I131" i="3"/>
  <c r="I132" i="3"/>
  <c r="I133" i="3"/>
  <c r="I134" i="3"/>
  <c r="I135" i="3"/>
  <c r="I136" i="3"/>
  <c r="I137" i="3"/>
  <c r="I138" i="3"/>
  <c r="R138" i="3" s="1"/>
  <c r="I139" i="3"/>
  <c r="I140" i="3"/>
  <c r="I141" i="3"/>
  <c r="I142" i="3"/>
  <c r="I143" i="3"/>
  <c r="I144" i="3"/>
  <c r="I145" i="3"/>
  <c r="I146" i="3"/>
  <c r="P146" i="3" s="1"/>
  <c r="I147" i="3"/>
  <c r="I148" i="3"/>
  <c r="I149" i="3"/>
  <c r="I150" i="3"/>
  <c r="I151" i="3"/>
  <c r="I152" i="3"/>
  <c r="I153" i="3"/>
  <c r="I154" i="3"/>
  <c r="R154" i="3" s="1"/>
  <c r="I155" i="3"/>
  <c r="I156" i="3"/>
  <c r="I157" i="3"/>
  <c r="I158" i="3"/>
  <c r="I159" i="3"/>
  <c r="I160" i="3"/>
  <c r="I161" i="3"/>
  <c r="I162" i="3"/>
  <c r="P162" i="3" s="1"/>
  <c r="I163" i="3"/>
  <c r="I164" i="3"/>
  <c r="I165" i="3"/>
  <c r="I166" i="3"/>
  <c r="S166" i="3" s="1"/>
  <c r="I167" i="3"/>
  <c r="I168" i="3"/>
  <c r="I169" i="3"/>
  <c r="I170" i="3"/>
  <c r="R170" i="3" s="1"/>
  <c r="I171" i="3"/>
  <c r="I172" i="3"/>
  <c r="I173" i="3"/>
  <c r="I174" i="3"/>
  <c r="I175" i="3"/>
  <c r="I4" i="3"/>
  <c r="I5" i="3"/>
  <c r="I6" i="3"/>
  <c r="I7" i="3"/>
  <c r="I8" i="3"/>
  <c r="I9" i="3"/>
  <c r="I10" i="3"/>
  <c r="I11" i="3"/>
  <c r="R11" i="3" s="1"/>
  <c r="I12" i="3"/>
  <c r="I13" i="3"/>
  <c r="I14" i="3"/>
  <c r="I15" i="3"/>
  <c r="I16" i="3"/>
  <c r="I17" i="3"/>
  <c r="I18" i="3"/>
  <c r="I19" i="3"/>
  <c r="I20" i="3"/>
  <c r="I21" i="3"/>
  <c r="I22" i="3"/>
  <c r="I23" i="3"/>
  <c r="R23" i="3" s="1"/>
  <c r="I24" i="3"/>
  <c r="I25" i="3"/>
  <c r="I26" i="3"/>
  <c r="I27" i="3"/>
  <c r="I28" i="3"/>
  <c r="I29" i="3"/>
  <c r="I30" i="3"/>
  <c r="I2" i="3"/>
  <c r="I3" i="3"/>
  <c r="L183" i="2"/>
  <c r="L3" i="2"/>
  <c r="L4" i="2"/>
  <c r="L5" i="2"/>
  <c r="L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0" i="2"/>
  <c r="L161" i="2"/>
  <c r="L162" i="2"/>
  <c r="L163" i="2"/>
  <c r="L164" i="2"/>
  <c r="L165" i="2"/>
  <c r="L166" i="2"/>
  <c r="L167" i="2"/>
  <c r="L168" i="2"/>
  <c r="L169" i="2"/>
  <c r="L170" i="2"/>
  <c r="L171" i="2"/>
  <c r="L172" i="2"/>
  <c r="L173" i="2"/>
  <c r="L174" i="2"/>
  <c r="L175" i="2"/>
  <c r="L2" i="2"/>
  <c r="L182" i="2" s="1"/>
  <c r="C179" i="2"/>
  <c r="F179" i="2"/>
  <c r="G179" i="2"/>
  <c r="E179" i="2"/>
  <c r="A179" i="2"/>
  <c r="I3" i="2"/>
  <c r="I4" i="2"/>
  <c r="J4" i="2" s="1"/>
  <c r="K4" i="2" s="1"/>
  <c r="I5" i="2"/>
  <c r="J5" i="2" s="1"/>
  <c r="K5" i="2" s="1"/>
  <c r="I6" i="2"/>
  <c r="J6" i="2" s="1"/>
  <c r="K6" i="2" s="1"/>
  <c r="I7" i="2"/>
  <c r="J7" i="2" s="1"/>
  <c r="K7" i="2" s="1"/>
  <c r="I8" i="2"/>
  <c r="J8" i="2" s="1"/>
  <c r="K8" i="2" s="1"/>
  <c r="I9" i="2"/>
  <c r="J9" i="2" s="1"/>
  <c r="K9" i="2" s="1"/>
  <c r="I10" i="2"/>
  <c r="J10" i="2" s="1"/>
  <c r="K10" i="2" s="1"/>
  <c r="I11" i="2"/>
  <c r="J11" i="2" s="1"/>
  <c r="K11" i="2" s="1"/>
  <c r="I12" i="2"/>
  <c r="J12" i="2" s="1"/>
  <c r="K12" i="2" s="1"/>
  <c r="I13" i="2"/>
  <c r="J13" i="2" s="1"/>
  <c r="K13" i="2" s="1"/>
  <c r="I14" i="2"/>
  <c r="J14" i="2" s="1"/>
  <c r="K14" i="2" s="1"/>
  <c r="I15" i="2"/>
  <c r="J15" i="2" s="1"/>
  <c r="K15" i="2" s="1"/>
  <c r="I16" i="2"/>
  <c r="J16" i="2" s="1"/>
  <c r="K16" i="2" s="1"/>
  <c r="I17" i="2"/>
  <c r="J17" i="2" s="1"/>
  <c r="K17" i="2" s="1"/>
  <c r="I18" i="2"/>
  <c r="J18" i="2" s="1"/>
  <c r="K18" i="2" s="1"/>
  <c r="I19" i="2"/>
  <c r="J19" i="2" s="1"/>
  <c r="K19" i="2" s="1"/>
  <c r="I20" i="2"/>
  <c r="J20" i="2" s="1"/>
  <c r="K20" i="2" s="1"/>
  <c r="I21" i="2"/>
  <c r="J21" i="2" s="1"/>
  <c r="K21" i="2" s="1"/>
  <c r="I22" i="2"/>
  <c r="J22" i="2" s="1"/>
  <c r="K22" i="2" s="1"/>
  <c r="I23" i="2"/>
  <c r="J23" i="2" s="1"/>
  <c r="K23" i="2" s="1"/>
  <c r="I24" i="2"/>
  <c r="J24" i="2" s="1"/>
  <c r="K24" i="2" s="1"/>
  <c r="I25" i="2"/>
  <c r="J25" i="2" s="1"/>
  <c r="K25" i="2" s="1"/>
  <c r="I26" i="2"/>
  <c r="J26" i="2" s="1"/>
  <c r="K26" i="2" s="1"/>
  <c r="I27" i="2"/>
  <c r="J27" i="2" s="1"/>
  <c r="K27" i="2" s="1"/>
  <c r="I28" i="2"/>
  <c r="J28" i="2" s="1"/>
  <c r="K28" i="2" s="1"/>
  <c r="I29" i="2"/>
  <c r="J29" i="2" s="1"/>
  <c r="K29" i="2" s="1"/>
  <c r="I30" i="2"/>
  <c r="J30" i="2" s="1"/>
  <c r="K30" i="2" s="1"/>
  <c r="I31" i="2"/>
  <c r="J31" i="2" s="1"/>
  <c r="K31" i="2" s="1"/>
  <c r="I32" i="2"/>
  <c r="J32" i="2" s="1"/>
  <c r="K32" i="2" s="1"/>
  <c r="I33" i="2"/>
  <c r="J33" i="2" s="1"/>
  <c r="K33" i="2" s="1"/>
  <c r="I34" i="2"/>
  <c r="J34" i="2" s="1"/>
  <c r="K34" i="2" s="1"/>
  <c r="I35" i="2"/>
  <c r="J35" i="2" s="1"/>
  <c r="K35" i="2" s="1"/>
  <c r="I36" i="2"/>
  <c r="J36" i="2" s="1"/>
  <c r="K36" i="2" s="1"/>
  <c r="I37" i="2"/>
  <c r="J37" i="2" s="1"/>
  <c r="K37" i="2" s="1"/>
  <c r="I38" i="2"/>
  <c r="J38" i="2" s="1"/>
  <c r="K38" i="2" s="1"/>
  <c r="I39" i="2"/>
  <c r="J39" i="2" s="1"/>
  <c r="K39" i="2" s="1"/>
  <c r="I40" i="2"/>
  <c r="J40" i="2" s="1"/>
  <c r="K40" i="2" s="1"/>
  <c r="I41" i="2"/>
  <c r="J41" i="2" s="1"/>
  <c r="K41" i="2" s="1"/>
  <c r="I42" i="2"/>
  <c r="J42" i="2" s="1"/>
  <c r="K42" i="2" s="1"/>
  <c r="I43" i="2"/>
  <c r="J43" i="2" s="1"/>
  <c r="K43" i="2" s="1"/>
  <c r="I44" i="2"/>
  <c r="J44" i="2" s="1"/>
  <c r="K44" i="2" s="1"/>
  <c r="I45" i="2"/>
  <c r="J45" i="2" s="1"/>
  <c r="K45" i="2" s="1"/>
  <c r="I46" i="2"/>
  <c r="J46" i="2" s="1"/>
  <c r="K46" i="2" s="1"/>
  <c r="I47" i="2"/>
  <c r="J47" i="2" s="1"/>
  <c r="K47" i="2" s="1"/>
  <c r="I48" i="2"/>
  <c r="J48" i="2" s="1"/>
  <c r="K48" i="2" s="1"/>
  <c r="I49" i="2"/>
  <c r="J49" i="2" s="1"/>
  <c r="K49" i="2" s="1"/>
  <c r="I50" i="2"/>
  <c r="J50" i="2" s="1"/>
  <c r="K50" i="2" s="1"/>
  <c r="I51" i="2"/>
  <c r="J51" i="2" s="1"/>
  <c r="K51" i="2" s="1"/>
  <c r="I52" i="2"/>
  <c r="J52" i="2" s="1"/>
  <c r="K52" i="2" s="1"/>
  <c r="I53" i="2"/>
  <c r="J53" i="2" s="1"/>
  <c r="K53" i="2" s="1"/>
  <c r="I54" i="2"/>
  <c r="J54" i="2" s="1"/>
  <c r="K54" i="2" s="1"/>
  <c r="I55" i="2"/>
  <c r="J55" i="2" s="1"/>
  <c r="K55" i="2" s="1"/>
  <c r="I56" i="2"/>
  <c r="J56" i="2" s="1"/>
  <c r="K56" i="2" s="1"/>
  <c r="I57" i="2"/>
  <c r="J57" i="2" s="1"/>
  <c r="K57" i="2" s="1"/>
  <c r="I58" i="2"/>
  <c r="J58" i="2" s="1"/>
  <c r="K58" i="2" s="1"/>
  <c r="I59" i="2"/>
  <c r="J59" i="2" s="1"/>
  <c r="K59" i="2" s="1"/>
  <c r="I60" i="2"/>
  <c r="J60" i="2" s="1"/>
  <c r="K60" i="2" s="1"/>
  <c r="I61" i="2"/>
  <c r="J61" i="2" s="1"/>
  <c r="K61" i="2" s="1"/>
  <c r="I62" i="2"/>
  <c r="J62" i="2" s="1"/>
  <c r="K62" i="2" s="1"/>
  <c r="I63" i="2"/>
  <c r="J63" i="2" s="1"/>
  <c r="K63" i="2" s="1"/>
  <c r="I64" i="2"/>
  <c r="J64" i="2" s="1"/>
  <c r="K64" i="2" s="1"/>
  <c r="I65" i="2"/>
  <c r="J65" i="2" s="1"/>
  <c r="K65" i="2" s="1"/>
  <c r="I66" i="2"/>
  <c r="J66" i="2" s="1"/>
  <c r="K66" i="2" s="1"/>
  <c r="I67" i="2"/>
  <c r="J67" i="2" s="1"/>
  <c r="K67" i="2" s="1"/>
  <c r="I68" i="2"/>
  <c r="J68" i="2" s="1"/>
  <c r="K68" i="2" s="1"/>
  <c r="I69" i="2"/>
  <c r="J69" i="2" s="1"/>
  <c r="K69" i="2" s="1"/>
  <c r="I70" i="2"/>
  <c r="J70" i="2" s="1"/>
  <c r="K70" i="2" s="1"/>
  <c r="I71" i="2"/>
  <c r="J71" i="2" s="1"/>
  <c r="K71" i="2" s="1"/>
  <c r="I72" i="2"/>
  <c r="J72" i="2" s="1"/>
  <c r="K72" i="2" s="1"/>
  <c r="I73" i="2"/>
  <c r="J73" i="2" s="1"/>
  <c r="K73" i="2" s="1"/>
  <c r="I74" i="2"/>
  <c r="J74" i="2" s="1"/>
  <c r="K74" i="2" s="1"/>
  <c r="I75" i="2"/>
  <c r="J75" i="2" s="1"/>
  <c r="K75" i="2" s="1"/>
  <c r="I76" i="2"/>
  <c r="J76" i="2" s="1"/>
  <c r="K76" i="2" s="1"/>
  <c r="I77" i="2"/>
  <c r="J77" i="2" s="1"/>
  <c r="K77" i="2" s="1"/>
  <c r="I78" i="2"/>
  <c r="J78" i="2" s="1"/>
  <c r="K78" i="2" s="1"/>
  <c r="I79" i="2"/>
  <c r="J79" i="2" s="1"/>
  <c r="K79" i="2" s="1"/>
  <c r="I80" i="2"/>
  <c r="J80" i="2" s="1"/>
  <c r="K80" i="2" s="1"/>
  <c r="I81" i="2"/>
  <c r="J81" i="2" s="1"/>
  <c r="K81" i="2" s="1"/>
  <c r="I82" i="2"/>
  <c r="J82" i="2" s="1"/>
  <c r="K82" i="2" s="1"/>
  <c r="I83" i="2"/>
  <c r="J83" i="2" s="1"/>
  <c r="K83" i="2" s="1"/>
  <c r="I84" i="2"/>
  <c r="J84" i="2" s="1"/>
  <c r="K84" i="2" s="1"/>
  <c r="I85" i="2"/>
  <c r="J85" i="2" s="1"/>
  <c r="K85" i="2" s="1"/>
  <c r="I86" i="2"/>
  <c r="J86" i="2" s="1"/>
  <c r="K86" i="2" s="1"/>
  <c r="I87" i="2"/>
  <c r="J87" i="2" s="1"/>
  <c r="K87" i="2" s="1"/>
  <c r="I88" i="2"/>
  <c r="J88" i="2" s="1"/>
  <c r="K88" i="2" s="1"/>
  <c r="I89" i="2"/>
  <c r="J89" i="2" s="1"/>
  <c r="K89" i="2" s="1"/>
  <c r="I90" i="2"/>
  <c r="J90" i="2" s="1"/>
  <c r="K90" i="2" s="1"/>
  <c r="I91" i="2"/>
  <c r="J91" i="2" s="1"/>
  <c r="K91" i="2" s="1"/>
  <c r="I92" i="2"/>
  <c r="J92" i="2" s="1"/>
  <c r="K92" i="2" s="1"/>
  <c r="I93" i="2"/>
  <c r="J93" i="2" s="1"/>
  <c r="K93" i="2" s="1"/>
  <c r="I94" i="2"/>
  <c r="J94" i="2" s="1"/>
  <c r="K94" i="2" s="1"/>
  <c r="I95" i="2"/>
  <c r="J95" i="2" s="1"/>
  <c r="K95" i="2" s="1"/>
  <c r="I96" i="2"/>
  <c r="J96" i="2" s="1"/>
  <c r="K96" i="2" s="1"/>
  <c r="I97" i="2"/>
  <c r="J97" i="2" s="1"/>
  <c r="K97" i="2" s="1"/>
  <c r="I98" i="2"/>
  <c r="J98" i="2" s="1"/>
  <c r="K98" i="2" s="1"/>
  <c r="I99" i="2"/>
  <c r="J99" i="2" s="1"/>
  <c r="K99" i="2" s="1"/>
  <c r="I100" i="2"/>
  <c r="J100" i="2" s="1"/>
  <c r="K100" i="2" s="1"/>
  <c r="I101" i="2"/>
  <c r="J101" i="2" s="1"/>
  <c r="K101" i="2" s="1"/>
  <c r="I102" i="2"/>
  <c r="J102" i="2" s="1"/>
  <c r="K102" i="2" s="1"/>
  <c r="I103" i="2"/>
  <c r="J103" i="2" s="1"/>
  <c r="K103" i="2" s="1"/>
  <c r="I104" i="2"/>
  <c r="J104" i="2" s="1"/>
  <c r="K104" i="2" s="1"/>
  <c r="I105" i="2"/>
  <c r="J105" i="2" s="1"/>
  <c r="K105" i="2" s="1"/>
  <c r="I106" i="2"/>
  <c r="J106" i="2" s="1"/>
  <c r="K106" i="2" s="1"/>
  <c r="I107" i="2"/>
  <c r="J107" i="2" s="1"/>
  <c r="K107" i="2" s="1"/>
  <c r="I108" i="2"/>
  <c r="J108" i="2" s="1"/>
  <c r="K108" i="2" s="1"/>
  <c r="I109" i="2"/>
  <c r="J109" i="2" s="1"/>
  <c r="K109" i="2" s="1"/>
  <c r="I110" i="2"/>
  <c r="J110" i="2" s="1"/>
  <c r="K110" i="2" s="1"/>
  <c r="I111" i="2"/>
  <c r="J111" i="2" s="1"/>
  <c r="K111" i="2" s="1"/>
  <c r="I112" i="2"/>
  <c r="J112" i="2" s="1"/>
  <c r="K112" i="2" s="1"/>
  <c r="I113" i="2"/>
  <c r="J113" i="2" s="1"/>
  <c r="K113" i="2" s="1"/>
  <c r="I114" i="2"/>
  <c r="J114" i="2" s="1"/>
  <c r="K114" i="2" s="1"/>
  <c r="I115" i="2"/>
  <c r="J115" i="2" s="1"/>
  <c r="K115" i="2" s="1"/>
  <c r="I116" i="2"/>
  <c r="J116" i="2" s="1"/>
  <c r="K116" i="2" s="1"/>
  <c r="I117" i="2"/>
  <c r="J117" i="2" s="1"/>
  <c r="K117" i="2" s="1"/>
  <c r="I118" i="2"/>
  <c r="J118" i="2" s="1"/>
  <c r="K118" i="2" s="1"/>
  <c r="I119" i="2"/>
  <c r="J119" i="2" s="1"/>
  <c r="K119" i="2" s="1"/>
  <c r="I120" i="2"/>
  <c r="J120" i="2" s="1"/>
  <c r="K120" i="2" s="1"/>
  <c r="I121" i="2"/>
  <c r="J121" i="2" s="1"/>
  <c r="K121" i="2" s="1"/>
  <c r="I122" i="2"/>
  <c r="J122" i="2" s="1"/>
  <c r="K122" i="2" s="1"/>
  <c r="I123" i="2"/>
  <c r="J123" i="2" s="1"/>
  <c r="K123" i="2" s="1"/>
  <c r="I124" i="2"/>
  <c r="J124" i="2" s="1"/>
  <c r="K124" i="2" s="1"/>
  <c r="I125" i="2"/>
  <c r="J125" i="2" s="1"/>
  <c r="K125" i="2" s="1"/>
  <c r="I126" i="2"/>
  <c r="J126" i="2" s="1"/>
  <c r="K126" i="2" s="1"/>
  <c r="I127" i="2"/>
  <c r="J127" i="2" s="1"/>
  <c r="K127" i="2" s="1"/>
  <c r="I128" i="2"/>
  <c r="J128" i="2" s="1"/>
  <c r="K128" i="2" s="1"/>
  <c r="I129" i="2"/>
  <c r="J129" i="2" s="1"/>
  <c r="K129" i="2" s="1"/>
  <c r="I130" i="2"/>
  <c r="J130" i="2" s="1"/>
  <c r="K130" i="2" s="1"/>
  <c r="I131" i="2"/>
  <c r="J131" i="2" s="1"/>
  <c r="K131" i="2" s="1"/>
  <c r="I132" i="2"/>
  <c r="J132" i="2" s="1"/>
  <c r="K132" i="2" s="1"/>
  <c r="I133" i="2"/>
  <c r="J133" i="2" s="1"/>
  <c r="K133" i="2" s="1"/>
  <c r="I134" i="2"/>
  <c r="J134" i="2" s="1"/>
  <c r="K134" i="2" s="1"/>
  <c r="I135" i="2"/>
  <c r="J135" i="2" s="1"/>
  <c r="K135" i="2" s="1"/>
  <c r="I136" i="2"/>
  <c r="J136" i="2" s="1"/>
  <c r="K136" i="2" s="1"/>
  <c r="I137" i="2"/>
  <c r="J137" i="2" s="1"/>
  <c r="K137" i="2" s="1"/>
  <c r="I138" i="2"/>
  <c r="J138" i="2" s="1"/>
  <c r="K138" i="2" s="1"/>
  <c r="I139" i="2"/>
  <c r="J139" i="2" s="1"/>
  <c r="K139" i="2" s="1"/>
  <c r="I140" i="2"/>
  <c r="J140" i="2" s="1"/>
  <c r="K140" i="2" s="1"/>
  <c r="I141" i="2"/>
  <c r="J141" i="2" s="1"/>
  <c r="K141" i="2" s="1"/>
  <c r="I142" i="2"/>
  <c r="J142" i="2" s="1"/>
  <c r="K142" i="2" s="1"/>
  <c r="I143" i="2"/>
  <c r="J143" i="2" s="1"/>
  <c r="K143" i="2" s="1"/>
  <c r="I144" i="2"/>
  <c r="J144" i="2" s="1"/>
  <c r="K144" i="2" s="1"/>
  <c r="I145" i="2"/>
  <c r="J145" i="2" s="1"/>
  <c r="K145" i="2" s="1"/>
  <c r="I146" i="2"/>
  <c r="J146" i="2" s="1"/>
  <c r="K146" i="2" s="1"/>
  <c r="I147" i="2"/>
  <c r="J147" i="2" s="1"/>
  <c r="K147" i="2" s="1"/>
  <c r="I148" i="2"/>
  <c r="J148" i="2" s="1"/>
  <c r="K148" i="2" s="1"/>
  <c r="I149" i="2"/>
  <c r="J149" i="2" s="1"/>
  <c r="K149" i="2" s="1"/>
  <c r="I150" i="2"/>
  <c r="J150" i="2" s="1"/>
  <c r="K150" i="2" s="1"/>
  <c r="I151" i="2"/>
  <c r="J151" i="2" s="1"/>
  <c r="K151" i="2" s="1"/>
  <c r="I152" i="2"/>
  <c r="J152" i="2" s="1"/>
  <c r="K152" i="2" s="1"/>
  <c r="I153" i="2"/>
  <c r="J153" i="2" s="1"/>
  <c r="K153" i="2" s="1"/>
  <c r="I154" i="2"/>
  <c r="J154" i="2" s="1"/>
  <c r="K154" i="2" s="1"/>
  <c r="I155" i="2"/>
  <c r="J155" i="2" s="1"/>
  <c r="K155" i="2" s="1"/>
  <c r="I156" i="2"/>
  <c r="J156" i="2" s="1"/>
  <c r="K156" i="2" s="1"/>
  <c r="I157" i="2"/>
  <c r="J157" i="2" s="1"/>
  <c r="K157" i="2" s="1"/>
  <c r="I158" i="2"/>
  <c r="J158" i="2" s="1"/>
  <c r="K158" i="2" s="1"/>
  <c r="I159" i="2"/>
  <c r="J159" i="2" s="1"/>
  <c r="K159" i="2" s="1"/>
  <c r="I160" i="2"/>
  <c r="J160" i="2" s="1"/>
  <c r="K160" i="2" s="1"/>
  <c r="I161" i="2"/>
  <c r="J161" i="2" s="1"/>
  <c r="K161" i="2" s="1"/>
  <c r="I162" i="2"/>
  <c r="J162" i="2" s="1"/>
  <c r="K162" i="2" s="1"/>
  <c r="I163" i="2"/>
  <c r="J163" i="2" s="1"/>
  <c r="K163" i="2" s="1"/>
  <c r="I164" i="2"/>
  <c r="J164" i="2" s="1"/>
  <c r="K164" i="2" s="1"/>
  <c r="I165" i="2"/>
  <c r="J165" i="2" s="1"/>
  <c r="K165" i="2" s="1"/>
  <c r="I166" i="2"/>
  <c r="J166" i="2" s="1"/>
  <c r="K166" i="2" s="1"/>
  <c r="I167" i="2"/>
  <c r="J167" i="2" s="1"/>
  <c r="K167" i="2" s="1"/>
  <c r="I168" i="2"/>
  <c r="J168" i="2" s="1"/>
  <c r="K168" i="2" s="1"/>
  <c r="I169" i="2"/>
  <c r="J169" i="2" s="1"/>
  <c r="K169" i="2" s="1"/>
  <c r="I170" i="2"/>
  <c r="J170" i="2" s="1"/>
  <c r="K170" i="2" s="1"/>
  <c r="I171" i="2"/>
  <c r="J171" i="2" s="1"/>
  <c r="K171" i="2" s="1"/>
  <c r="I172" i="2"/>
  <c r="J172" i="2" s="1"/>
  <c r="K172" i="2" s="1"/>
  <c r="I173" i="2"/>
  <c r="J173" i="2" s="1"/>
  <c r="K173" i="2" s="1"/>
  <c r="I174" i="2"/>
  <c r="J174" i="2" s="1"/>
  <c r="K174" i="2" s="1"/>
  <c r="I175" i="2"/>
  <c r="J175" i="2" s="1"/>
  <c r="K175" i="2" s="1"/>
  <c r="I2" i="2"/>
  <c r="J2" i="2" s="1"/>
  <c r="K2" i="2" s="1"/>
  <c r="O2" i="3" l="1"/>
  <c r="S2" i="3"/>
  <c r="O27" i="3"/>
  <c r="T27" i="3"/>
  <c r="O19" i="3"/>
  <c r="T19" i="3"/>
  <c r="O15" i="3"/>
  <c r="T15" i="3"/>
  <c r="S15" i="3"/>
  <c r="O7" i="3"/>
  <c r="T7" i="3"/>
  <c r="S7" i="3"/>
  <c r="P175" i="3"/>
  <c r="T175" i="3"/>
  <c r="R175" i="3"/>
  <c r="P167" i="3"/>
  <c r="T167" i="3"/>
  <c r="R167" i="3"/>
  <c r="O163" i="3"/>
  <c r="T163" i="3"/>
  <c r="S163" i="3"/>
  <c r="R163" i="3"/>
  <c r="O155" i="3"/>
  <c r="T155" i="3"/>
  <c r="R155" i="3"/>
  <c r="O151" i="3"/>
  <c r="T151" i="3"/>
  <c r="R151" i="3"/>
  <c r="O143" i="3"/>
  <c r="T143" i="3"/>
  <c r="S143" i="3"/>
  <c r="R143" i="3"/>
  <c r="O139" i="3"/>
  <c r="T139" i="3"/>
  <c r="R139" i="3"/>
  <c r="O131" i="3"/>
  <c r="T131" i="3"/>
  <c r="R131" i="3"/>
  <c r="O123" i="3"/>
  <c r="T123" i="3"/>
  <c r="R123" i="3"/>
  <c r="O119" i="3"/>
  <c r="T119" i="3"/>
  <c r="S119" i="3"/>
  <c r="R119" i="3"/>
  <c r="O111" i="3"/>
  <c r="T111" i="3"/>
  <c r="S111" i="3"/>
  <c r="O107" i="3"/>
  <c r="T107" i="3"/>
  <c r="O99" i="3"/>
  <c r="T99" i="3"/>
  <c r="O95" i="3"/>
  <c r="T95" i="3"/>
  <c r="S95" i="3"/>
  <c r="O87" i="3"/>
  <c r="T87" i="3"/>
  <c r="S87" i="3"/>
  <c r="O83" i="3"/>
  <c r="T83" i="3"/>
  <c r="O75" i="3"/>
  <c r="T75" i="3"/>
  <c r="O71" i="3"/>
  <c r="T71" i="3"/>
  <c r="S71" i="3"/>
  <c r="O63" i="3"/>
  <c r="T63" i="3"/>
  <c r="S63" i="3"/>
  <c r="O59" i="3"/>
  <c r="T59" i="3"/>
  <c r="O51" i="3"/>
  <c r="T51" i="3"/>
  <c r="O47" i="3"/>
  <c r="T47" i="3"/>
  <c r="S47" i="3"/>
  <c r="O35" i="3"/>
  <c r="T35" i="3"/>
  <c r="P29" i="3"/>
  <c r="T29" i="3"/>
  <c r="P25" i="3"/>
  <c r="T25" i="3"/>
  <c r="S25" i="3"/>
  <c r="P21" i="3"/>
  <c r="T21" i="3"/>
  <c r="P17" i="3"/>
  <c r="T17" i="3"/>
  <c r="S17" i="3"/>
  <c r="P13" i="3"/>
  <c r="T13" i="3"/>
  <c r="P9" i="3"/>
  <c r="T9" i="3"/>
  <c r="S9" i="3"/>
  <c r="P5" i="3"/>
  <c r="T5" i="3"/>
  <c r="O173" i="3"/>
  <c r="T173" i="3"/>
  <c r="S173" i="3"/>
  <c r="O169" i="3"/>
  <c r="T169" i="3"/>
  <c r="S169" i="3"/>
  <c r="P165" i="3"/>
  <c r="T165" i="3"/>
  <c r="S165" i="3"/>
  <c r="P161" i="3"/>
  <c r="T161" i="3"/>
  <c r="P157" i="3"/>
  <c r="T157" i="3"/>
  <c r="O153" i="3"/>
  <c r="T153" i="3"/>
  <c r="S153" i="3"/>
  <c r="P149" i="3"/>
  <c r="T149" i="3"/>
  <c r="S149" i="3"/>
  <c r="P145" i="3"/>
  <c r="T145" i="3"/>
  <c r="P141" i="3"/>
  <c r="T141" i="3"/>
  <c r="O137" i="3"/>
  <c r="T137" i="3"/>
  <c r="S137" i="3"/>
  <c r="P133" i="3"/>
  <c r="T133" i="3"/>
  <c r="P129" i="3"/>
  <c r="T129" i="3"/>
  <c r="S129" i="3"/>
  <c r="P125" i="3"/>
  <c r="T125" i="3"/>
  <c r="O121" i="3"/>
  <c r="T121" i="3"/>
  <c r="S121" i="3"/>
  <c r="P117" i="3"/>
  <c r="T117" i="3"/>
  <c r="P113" i="3"/>
  <c r="T113" i="3"/>
  <c r="S113" i="3"/>
  <c r="P109" i="3"/>
  <c r="T109" i="3"/>
  <c r="O105" i="3"/>
  <c r="T105" i="3"/>
  <c r="S105" i="3"/>
  <c r="P101" i="3"/>
  <c r="T101" i="3"/>
  <c r="P97" i="3"/>
  <c r="T97" i="3"/>
  <c r="S97" i="3"/>
  <c r="P93" i="3"/>
  <c r="T93" i="3"/>
  <c r="P89" i="3"/>
  <c r="T89" i="3"/>
  <c r="S89" i="3"/>
  <c r="P85" i="3"/>
  <c r="T85" i="3"/>
  <c r="P81" i="3"/>
  <c r="T81" i="3"/>
  <c r="S81" i="3"/>
  <c r="P77" i="3"/>
  <c r="T77" i="3"/>
  <c r="P73" i="3"/>
  <c r="T73" i="3"/>
  <c r="S73" i="3"/>
  <c r="P69" i="3"/>
  <c r="T69" i="3"/>
  <c r="P65" i="3"/>
  <c r="T65" i="3"/>
  <c r="S65" i="3"/>
  <c r="P61" i="3"/>
  <c r="T61" i="3"/>
  <c r="P57" i="3"/>
  <c r="T57" i="3"/>
  <c r="S57" i="3"/>
  <c r="P53" i="3"/>
  <c r="T53" i="3"/>
  <c r="P49" i="3"/>
  <c r="T49" i="3"/>
  <c r="S49" i="3"/>
  <c r="P45" i="3"/>
  <c r="T45" i="3"/>
  <c r="P41" i="3"/>
  <c r="T41" i="3"/>
  <c r="S41" i="3"/>
  <c r="P37" i="3"/>
  <c r="T37" i="3"/>
  <c r="P33" i="3"/>
  <c r="T33" i="3"/>
  <c r="S33" i="3"/>
  <c r="R2" i="3"/>
  <c r="R27" i="3"/>
  <c r="R33" i="3"/>
  <c r="R49" i="3"/>
  <c r="R59" i="3"/>
  <c r="R65" i="3"/>
  <c r="R75" i="3"/>
  <c r="R81" i="3"/>
  <c r="R97" i="3"/>
  <c r="R107" i="3"/>
  <c r="R113" i="3"/>
  <c r="R121" i="3"/>
  <c r="R129" i="3"/>
  <c r="R137" i="3"/>
  <c r="R145" i="3"/>
  <c r="R153" i="3"/>
  <c r="R161" i="3"/>
  <c r="R169" i="3"/>
  <c r="T2" i="3"/>
  <c r="S167" i="3"/>
  <c r="S157" i="3"/>
  <c r="S133" i="3"/>
  <c r="S117" i="3"/>
  <c r="S101" i="3"/>
  <c r="S85" i="3"/>
  <c r="S69" i="3"/>
  <c r="S53" i="3"/>
  <c r="S37" i="3"/>
  <c r="S21" i="3"/>
  <c r="S5" i="3"/>
  <c r="O3" i="3"/>
  <c r="T3" i="3"/>
  <c r="P28" i="3"/>
  <c r="S28" i="3"/>
  <c r="T28" i="3"/>
  <c r="R28" i="3"/>
  <c r="P24" i="3"/>
  <c r="S24" i="3"/>
  <c r="R24" i="3"/>
  <c r="O20" i="3"/>
  <c r="S20" i="3"/>
  <c r="T20" i="3"/>
  <c r="O16" i="3"/>
  <c r="S16" i="3"/>
  <c r="P12" i="3"/>
  <c r="S12" i="3"/>
  <c r="T12" i="3"/>
  <c r="P8" i="3"/>
  <c r="S8" i="3"/>
  <c r="O4" i="3"/>
  <c r="S4" i="3"/>
  <c r="T4" i="3"/>
  <c r="O172" i="3"/>
  <c r="T172" i="3"/>
  <c r="R172" i="3"/>
  <c r="O168" i="3"/>
  <c r="S168" i="3"/>
  <c r="R168" i="3"/>
  <c r="O164" i="3"/>
  <c r="S164" i="3"/>
  <c r="T164" i="3"/>
  <c r="R164" i="3"/>
  <c r="P160" i="3"/>
  <c r="S160" i="3"/>
  <c r="R160" i="3"/>
  <c r="P156" i="3"/>
  <c r="S156" i="3"/>
  <c r="T156" i="3"/>
  <c r="R156" i="3"/>
  <c r="O152" i="3"/>
  <c r="S152" i="3"/>
  <c r="R152" i="3"/>
  <c r="O148" i="3"/>
  <c r="S148" i="3"/>
  <c r="T148" i="3"/>
  <c r="R148" i="3"/>
  <c r="P144" i="3"/>
  <c r="S144" i="3"/>
  <c r="R144" i="3"/>
  <c r="P140" i="3"/>
  <c r="S140" i="3"/>
  <c r="T140" i="3"/>
  <c r="R140" i="3"/>
  <c r="O136" i="3"/>
  <c r="S136" i="3"/>
  <c r="R136" i="3"/>
  <c r="O132" i="3"/>
  <c r="S132" i="3"/>
  <c r="T132" i="3"/>
  <c r="R132" i="3"/>
  <c r="P128" i="3"/>
  <c r="S128" i="3"/>
  <c r="R128" i="3"/>
  <c r="P124" i="3"/>
  <c r="S124" i="3"/>
  <c r="T124" i="3"/>
  <c r="R124" i="3"/>
  <c r="O120" i="3"/>
  <c r="S120" i="3"/>
  <c r="R120" i="3"/>
  <c r="O116" i="3"/>
  <c r="S116" i="3"/>
  <c r="T116" i="3"/>
  <c r="R116" i="3"/>
  <c r="P112" i="3"/>
  <c r="S112" i="3"/>
  <c r="R112" i="3"/>
  <c r="P108" i="3"/>
  <c r="S108" i="3"/>
  <c r="T108" i="3"/>
  <c r="R108" i="3"/>
  <c r="O104" i="3"/>
  <c r="S104" i="3"/>
  <c r="R104" i="3"/>
  <c r="O100" i="3"/>
  <c r="S100" i="3"/>
  <c r="T100" i="3"/>
  <c r="R100" i="3"/>
  <c r="P96" i="3"/>
  <c r="S96" i="3"/>
  <c r="R96" i="3"/>
  <c r="P92" i="3"/>
  <c r="S92" i="3"/>
  <c r="T92" i="3"/>
  <c r="R92" i="3"/>
  <c r="P88" i="3"/>
  <c r="S88" i="3"/>
  <c r="R88" i="3"/>
  <c r="O84" i="3"/>
  <c r="S84" i="3"/>
  <c r="T84" i="3"/>
  <c r="R84" i="3"/>
  <c r="O80" i="3"/>
  <c r="S80" i="3"/>
  <c r="R80" i="3"/>
  <c r="P76" i="3"/>
  <c r="S76" i="3"/>
  <c r="T76" i="3"/>
  <c r="R76" i="3"/>
  <c r="P72" i="3"/>
  <c r="S72" i="3"/>
  <c r="R72" i="3"/>
  <c r="O68" i="3"/>
  <c r="S68" i="3"/>
  <c r="T68" i="3"/>
  <c r="R68" i="3"/>
  <c r="O64" i="3"/>
  <c r="S64" i="3"/>
  <c r="R64" i="3"/>
  <c r="P60" i="3"/>
  <c r="S60" i="3"/>
  <c r="T60" i="3"/>
  <c r="R60" i="3"/>
  <c r="P56" i="3"/>
  <c r="S56" i="3"/>
  <c r="R56" i="3"/>
  <c r="O52" i="3"/>
  <c r="S52" i="3"/>
  <c r="T52" i="3"/>
  <c r="R52" i="3"/>
  <c r="O48" i="3"/>
  <c r="S48" i="3"/>
  <c r="R48" i="3"/>
  <c r="P44" i="3"/>
  <c r="S44" i="3"/>
  <c r="T44" i="3"/>
  <c r="R44" i="3"/>
  <c r="P40" i="3"/>
  <c r="S40" i="3"/>
  <c r="R40" i="3"/>
  <c r="O36" i="3"/>
  <c r="S36" i="3"/>
  <c r="T36" i="3"/>
  <c r="R36" i="3"/>
  <c r="O32" i="3"/>
  <c r="S32" i="3"/>
  <c r="R32" i="3"/>
  <c r="O92" i="3"/>
  <c r="R3" i="3"/>
  <c r="R7" i="3"/>
  <c r="R15" i="3"/>
  <c r="R19" i="3"/>
  <c r="R29" i="3"/>
  <c r="R45" i="3"/>
  <c r="R61" i="3"/>
  <c r="R71" i="3"/>
  <c r="R77" i="3"/>
  <c r="R87" i="3"/>
  <c r="R93" i="3"/>
  <c r="R109" i="3"/>
  <c r="R146" i="3"/>
  <c r="R162" i="3"/>
  <c r="S175" i="3"/>
  <c r="S155" i="3"/>
  <c r="S145" i="3"/>
  <c r="S131" i="3"/>
  <c r="S99" i="3"/>
  <c r="S83" i="3"/>
  <c r="S51" i="3"/>
  <c r="S35" i="3"/>
  <c r="S19" i="3"/>
  <c r="S3" i="3"/>
  <c r="T160" i="3"/>
  <c r="T144" i="3"/>
  <c r="T128" i="3"/>
  <c r="T112" i="3"/>
  <c r="T96" i="3"/>
  <c r="T80" i="3"/>
  <c r="T64" i="3"/>
  <c r="T48" i="3"/>
  <c r="T32" i="3"/>
  <c r="T16" i="3"/>
  <c r="O23" i="3"/>
  <c r="T23" i="3"/>
  <c r="S23" i="3"/>
  <c r="O11" i="3"/>
  <c r="T11" i="3"/>
  <c r="P171" i="3"/>
  <c r="T171" i="3"/>
  <c r="R171" i="3"/>
  <c r="O159" i="3"/>
  <c r="T159" i="3"/>
  <c r="S159" i="3"/>
  <c r="R159" i="3"/>
  <c r="O147" i="3"/>
  <c r="T147" i="3"/>
  <c r="S147" i="3"/>
  <c r="R147" i="3"/>
  <c r="O135" i="3"/>
  <c r="T135" i="3"/>
  <c r="S135" i="3"/>
  <c r="R135" i="3"/>
  <c r="O127" i="3"/>
  <c r="T127" i="3"/>
  <c r="S127" i="3"/>
  <c r="R127" i="3"/>
  <c r="O115" i="3"/>
  <c r="T115" i="3"/>
  <c r="R115" i="3"/>
  <c r="O103" i="3"/>
  <c r="T103" i="3"/>
  <c r="S103" i="3"/>
  <c r="O91" i="3"/>
  <c r="T91" i="3"/>
  <c r="O79" i="3"/>
  <c r="T79" i="3"/>
  <c r="S79" i="3"/>
  <c r="O67" i="3"/>
  <c r="T67" i="3"/>
  <c r="O55" i="3"/>
  <c r="T55" i="3"/>
  <c r="S55" i="3"/>
  <c r="O43" i="3"/>
  <c r="T43" i="3"/>
  <c r="O39" i="3"/>
  <c r="T39" i="3"/>
  <c r="S39" i="3"/>
  <c r="O31" i="3"/>
  <c r="T31" i="3"/>
  <c r="S31" i="3"/>
  <c r="R35" i="3"/>
  <c r="R51" i="3"/>
  <c r="R67" i="3"/>
  <c r="R83" i="3"/>
  <c r="R99" i="3"/>
  <c r="S151" i="3"/>
  <c r="P30" i="3"/>
  <c r="S30" i="3"/>
  <c r="T30" i="3"/>
  <c r="P26" i="3"/>
  <c r="S26" i="3"/>
  <c r="P22" i="3"/>
  <c r="S22" i="3"/>
  <c r="T22" i="3"/>
  <c r="P18" i="3"/>
  <c r="S18" i="3"/>
  <c r="P14" i="3"/>
  <c r="S14" i="3"/>
  <c r="T14" i="3"/>
  <c r="P10" i="3"/>
  <c r="S10" i="3"/>
  <c r="O6" i="3"/>
  <c r="S6" i="3"/>
  <c r="T6" i="3"/>
  <c r="P174" i="3"/>
  <c r="T174" i="3"/>
  <c r="S174" i="3"/>
  <c r="P170" i="3"/>
  <c r="S170" i="3"/>
  <c r="P166" i="3"/>
  <c r="T166" i="3"/>
  <c r="P158" i="3"/>
  <c r="S158" i="3"/>
  <c r="T158" i="3"/>
  <c r="P154" i="3"/>
  <c r="S154" i="3"/>
  <c r="P150" i="3"/>
  <c r="T150" i="3"/>
  <c r="P142" i="3"/>
  <c r="S142" i="3"/>
  <c r="T142" i="3"/>
  <c r="P138" i="3"/>
  <c r="S138" i="3"/>
  <c r="P134" i="3"/>
  <c r="S134" i="3"/>
  <c r="T134" i="3"/>
  <c r="P130" i="3"/>
  <c r="S130" i="3"/>
  <c r="P126" i="3"/>
  <c r="S126" i="3"/>
  <c r="T126" i="3"/>
  <c r="P122" i="3"/>
  <c r="S122" i="3"/>
  <c r="P118" i="3"/>
  <c r="S118" i="3"/>
  <c r="T118" i="3"/>
  <c r="P114" i="3"/>
  <c r="S114" i="3"/>
  <c r="P110" i="3"/>
  <c r="S110" i="3"/>
  <c r="T110" i="3"/>
  <c r="P106" i="3"/>
  <c r="S106" i="3"/>
  <c r="P102" i="3"/>
  <c r="S102" i="3"/>
  <c r="T102" i="3"/>
  <c r="P98" i="3"/>
  <c r="S98" i="3"/>
  <c r="P94" i="3"/>
  <c r="S94" i="3"/>
  <c r="T94" i="3"/>
  <c r="P90" i="3"/>
  <c r="S90" i="3"/>
  <c r="P86" i="3"/>
  <c r="S86" i="3"/>
  <c r="T86" i="3"/>
  <c r="P82" i="3"/>
  <c r="S82" i="3"/>
  <c r="P78" i="3"/>
  <c r="S78" i="3"/>
  <c r="T78" i="3"/>
  <c r="P74" i="3"/>
  <c r="S74" i="3"/>
  <c r="P70" i="3"/>
  <c r="S70" i="3"/>
  <c r="T70" i="3"/>
  <c r="P66" i="3"/>
  <c r="S66" i="3"/>
  <c r="P62" i="3"/>
  <c r="S62" i="3"/>
  <c r="T62" i="3"/>
  <c r="P58" i="3"/>
  <c r="S58" i="3"/>
  <c r="P54" i="3"/>
  <c r="S54" i="3"/>
  <c r="T54" i="3"/>
  <c r="P50" i="3"/>
  <c r="S50" i="3"/>
  <c r="P46" i="3"/>
  <c r="S46" i="3"/>
  <c r="T46" i="3"/>
  <c r="P42" i="3"/>
  <c r="S42" i="3"/>
  <c r="P38" i="3"/>
  <c r="S38" i="3"/>
  <c r="T38" i="3"/>
  <c r="P34" i="3"/>
  <c r="S34" i="3"/>
  <c r="O156" i="3"/>
  <c r="P6" i="3"/>
  <c r="R5" i="3"/>
  <c r="R9" i="3"/>
  <c r="R13" i="3"/>
  <c r="R17" i="3"/>
  <c r="R21" i="3"/>
  <c r="R26" i="3"/>
  <c r="R31" i="3"/>
  <c r="R37" i="3"/>
  <c r="R42" i="3"/>
  <c r="R47" i="3"/>
  <c r="R53" i="3"/>
  <c r="R58" i="3"/>
  <c r="R63" i="3"/>
  <c r="R69" i="3"/>
  <c r="R74" i="3"/>
  <c r="R79" i="3"/>
  <c r="R85" i="3"/>
  <c r="R90" i="3"/>
  <c r="R95" i="3"/>
  <c r="R101" i="3"/>
  <c r="R106" i="3"/>
  <c r="R111" i="3"/>
  <c r="R118" i="3"/>
  <c r="R126" i="3"/>
  <c r="R134" i="3"/>
  <c r="R142" i="3"/>
  <c r="R150" i="3"/>
  <c r="R158" i="3"/>
  <c r="R166" i="3"/>
  <c r="R174" i="3"/>
  <c r="S171" i="3"/>
  <c r="S161" i="3"/>
  <c r="S150" i="3"/>
  <c r="S139" i="3"/>
  <c r="S123" i="3"/>
  <c r="S107" i="3"/>
  <c r="S91" i="3"/>
  <c r="S75" i="3"/>
  <c r="S59" i="3"/>
  <c r="S43" i="3"/>
  <c r="S27" i="3"/>
  <c r="S11" i="3"/>
  <c r="T168" i="3"/>
  <c r="T152" i="3"/>
  <c r="T136" i="3"/>
  <c r="T120" i="3"/>
  <c r="T104" i="3"/>
  <c r="T88" i="3"/>
  <c r="T72" i="3"/>
  <c r="T56" i="3"/>
  <c r="T40" i="3"/>
  <c r="T24" i="3"/>
  <c r="T8" i="3"/>
  <c r="O28" i="3"/>
  <c r="P147" i="3"/>
  <c r="P79" i="3"/>
  <c r="O174" i="3"/>
  <c r="O150" i="3"/>
  <c r="O118" i="3"/>
  <c r="O86" i="3"/>
  <c r="O54" i="3"/>
  <c r="O12" i="3"/>
  <c r="P168" i="3"/>
  <c r="P136" i="3"/>
  <c r="P104" i="3"/>
  <c r="P71" i="3"/>
  <c r="P39" i="3"/>
  <c r="P115" i="3"/>
  <c r="P47" i="3"/>
  <c r="O170" i="3"/>
  <c r="O140" i="3"/>
  <c r="O108" i="3"/>
  <c r="O76" i="3"/>
  <c r="O44" i="3"/>
  <c r="P163" i="3"/>
  <c r="P131" i="3"/>
  <c r="P99" i="3"/>
  <c r="P63" i="3"/>
  <c r="P31" i="3"/>
  <c r="O166" i="3"/>
  <c r="O134" i="3"/>
  <c r="O102" i="3"/>
  <c r="O70" i="3"/>
  <c r="O38" i="3"/>
  <c r="P11" i="3"/>
  <c r="P152" i="3"/>
  <c r="P120" i="3"/>
  <c r="P87" i="3"/>
  <c r="P55" i="3"/>
  <c r="P15" i="3"/>
  <c r="I179" i="3"/>
  <c r="O175" i="3"/>
  <c r="O171" i="3"/>
  <c r="O167" i="3"/>
  <c r="O162" i="3"/>
  <c r="O157" i="3"/>
  <c r="O146" i="3"/>
  <c r="O141" i="3"/>
  <c r="O130" i="3"/>
  <c r="O125" i="3"/>
  <c r="O114" i="3"/>
  <c r="O109" i="3"/>
  <c r="O98" i="3"/>
  <c r="O93" i="3"/>
  <c r="O88" i="3"/>
  <c r="O82" i="3"/>
  <c r="O77" i="3"/>
  <c r="O72" i="3"/>
  <c r="O66" i="3"/>
  <c r="O61" i="3"/>
  <c r="O56" i="3"/>
  <c r="O50" i="3"/>
  <c r="O45" i="3"/>
  <c r="O40" i="3"/>
  <c r="O34" i="3"/>
  <c r="O29" i="3"/>
  <c r="O24" i="3"/>
  <c r="O18" i="3"/>
  <c r="O13" i="3"/>
  <c r="O8" i="3"/>
  <c r="P2" i="3"/>
  <c r="P7" i="3"/>
  <c r="P169" i="3"/>
  <c r="P164" i="3"/>
  <c r="P159" i="3"/>
  <c r="P153" i="3"/>
  <c r="P148" i="3"/>
  <c r="P143" i="3"/>
  <c r="P137" i="3"/>
  <c r="P132" i="3"/>
  <c r="P127" i="3"/>
  <c r="P121" i="3"/>
  <c r="P116" i="3"/>
  <c r="P111" i="3"/>
  <c r="P105" i="3"/>
  <c r="P100" i="3"/>
  <c r="P95" i="3"/>
  <c r="P80" i="3"/>
  <c r="P64" i="3"/>
  <c r="P48" i="3"/>
  <c r="P32" i="3"/>
  <c r="P16" i="3"/>
  <c r="O161" i="3"/>
  <c r="O145" i="3"/>
  <c r="O129" i="3"/>
  <c r="O113" i="3"/>
  <c r="O97" i="3"/>
  <c r="O81" i="3"/>
  <c r="O65" i="3"/>
  <c r="O49" i="3"/>
  <c r="O33" i="3"/>
  <c r="O22" i="3"/>
  <c r="O17" i="3"/>
  <c r="P173" i="3"/>
  <c r="P23" i="3"/>
  <c r="O165" i="3"/>
  <c r="O160" i="3"/>
  <c r="O154" i="3"/>
  <c r="O149" i="3"/>
  <c r="O144" i="3"/>
  <c r="O138" i="3"/>
  <c r="O133" i="3"/>
  <c r="O128" i="3"/>
  <c r="O122" i="3"/>
  <c r="O117" i="3"/>
  <c r="O112" i="3"/>
  <c r="O106" i="3"/>
  <c r="O101" i="3"/>
  <c r="O96" i="3"/>
  <c r="O90" i="3"/>
  <c r="O85" i="3"/>
  <c r="O74" i="3"/>
  <c r="O69" i="3"/>
  <c r="O58" i="3"/>
  <c r="O53" i="3"/>
  <c r="O42" i="3"/>
  <c r="O37" i="3"/>
  <c r="O26" i="3"/>
  <c r="O21" i="3"/>
  <c r="O10" i="3"/>
  <c r="O5" i="3"/>
  <c r="P4" i="3"/>
  <c r="P172" i="3"/>
  <c r="P151" i="3"/>
  <c r="P135" i="3"/>
  <c r="P119" i="3"/>
  <c r="P103" i="3"/>
  <c r="P84" i="3"/>
  <c r="P68" i="3"/>
  <c r="P52" i="3"/>
  <c r="P36" i="3"/>
  <c r="P20" i="3"/>
  <c r="O158" i="3"/>
  <c r="O142" i="3"/>
  <c r="O126" i="3"/>
  <c r="O110" i="3"/>
  <c r="O94" i="3"/>
  <c r="O89" i="3"/>
  <c r="O78" i="3"/>
  <c r="O73" i="3"/>
  <c r="O62" i="3"/>
  <c r="O57" i="3"/>
  <c r="O46" i="3"/>
  <c r="O41" i="3"/>
  <c r="O30" i="3"/>
  <c r="O25" i="3"/>
  <c r="O14" i="3"/>
  <c r="O9" i="3"/>
  <c r="P3" i="3"/>
  <c r="P155" i="3"/>
  <c r="P139" i="3"/>
  <c r="P123" i="3"/>
  <c r="P107" i="3"/>
  <c r="P91" i="3"/>
  <c r="P83" i="3"/>
  <c r="P75" i="3"/>
  <c r="P67" i="3"/>
  <c r="P59" i="3"/>
  <c r="P51" i="3"/>
  <c r="P43" i="3"/>
  <c r="P35" i="3"/>
  <c r="P27" i="3"/>
  <c r="P19" i="3"/>
  <c r="L179" i="2"/>
  <c r="I179" i="2"/>
  <c r="J3" i="2"/>
  <c r="O183" i="3" l="1"/>
  <c r="O179" i="3"/>
  <c r="P183" i="3"/>
  <c r="P179" i="3"/>
  <c r="K3" i="2"/>
  <c r="K182" i="2"/>
</calcChain>
</file>

<file path=xl/sharedStrings.xml><?xml version="1.0" encoding="utf-8"?>
<sst xmlns="http://schemas.openxmlformats.org/spreadsheetml/2006/main" count="11801" uniqueCount="427">
  <si>
    <t>Timestamp</t>
  </si>
  <si>
    <t>What type of virtual message communication type do you use the most in AUCA?</t>
  </si>
  <si>
    <t>What do you think of your internet consumption?</t>
  </si>
  <si>
    <t>Do you usually feel preoccupied with your Email box (think about previous on-line activity or anticipate next on-line session)?</t>
  </si>
  <si>
    <t>Do you feel overwhelmed when managing your emails/messages?</t>
  </si>
  <si>
    <t>Do you have the impression you need to increase the time you spend online to feel satisfied?</t>
  </si>
  <si>
    <t>Do you feel lucky when you get what you want?</t>
  </si>
  <si>
    <t>Do you have the impression that random factors direct your life?</t>
  </si>
  <si>
    <t>Do you think your life is mainly controlled by others (parents, bosses etc.)?</t>
  </si>
  <si>
    <t>Have you repeatedly made unsuccessful efforts to control the way you use email/messages?</t>
  </si>
  <si>
    <t>How do you feel when you cannot use the Internet for any kind of reasons (no internet connection, cinema, etc.)?</t>
  </si>
  <si>
    <t>Do you stay on-line longer than originally intended?</t>
  </si>
  <si>
    <t>Have you risked the loss of significant relationship, job, educational or career opportunity because of the Internet?</t>
  </si>
  <si>
    <t>Have you lied to family members, or others to conceal the extent of involvement with the Internet?</t>
  </si>
  <si>
    <t>Do you sometimes use the Internet as a way of escaping from problems?</t>
  </si>
  <si>
    <t xml:space="preserve">How much time do you spend emailing in total every day? </t>
  </si>
  <si>
    <t>You think it is...</t>
  </si>
  <si>
    <t xml:space="preserve">How much time do you spend online in total every day? </t>
  </si>
  <si>
    <t>What are the first things you do when you arrive at AUCA?</t>
  </si>
  <si>
    <t>How often do you check your emails/messages during one day?</t>
  </si>
  <si>
    <t>Do you leave email programs opened on computer screen when you work/study?</t>
  </si>
  <si>
    <t xml:space="preserve">Do you use Social Media? </t>
  </si>
  <si>
    <t xml:space="preserve">How much time do you spend in total on the social networks every day (Facebook, Odnoklassniki etc.)? </t>
  </si>
  <si>
    <t>Do you usually pay attention at the original source of an information published when using social networks?</t>
  </si>
  <si>
    <t>What are your main uses of Social Media?</t>
  </si>
  <si>
    <t>Which social media platform do you use</t>
  </si>
  <si>
    <t>How would you feel about it?</t>
  </si>
  <si>
    <t xml:space="preserve">How would it impact your work/studies? </t>
  </si>
  <si>
    <t>Do you have a smartphone?</t>
  </si>
  <si>
    <t>Do you usually check your mobile phone for missed calls or messages when you wake up the morning?</t>
  </si>
  <si>
    <t>When you wake up at the middle of the night, do you check your smartphone?</t>
  </si>
  <si>
    <t>How difficult do you find to control your phone use?</t>
  </si>
  <si>
    <t>How do you feel without your phone?</t>
  </si>
  <si>
    <t>Do you try to limit your phone use?</t>
  </si>
  <si>
    <t>Do you often anticipate your next use of your phone?</t>
  </si>
  <si>
    <t>How do you usually feel when someone interrupts you while you are using your phone?</t>
  </si>
  <si>
    <t>How often do you check your phone for missed calls and messages during the day?</t>
  </si>
  <si>
    <t>Do you use your phone in those situations?</t>
  </si>
  <si>
    <t>Do you sometimes have the impression that your phone is ringing or vibrating but it isn’t?</t>
  </si>
  <si>
    <t>Do others have complained about you using your phone too much?</t>
  </si>
  <si>
    <t>How much time do you spend on messengers every day (Instant messaging service such as Whatsapp, Facebook Messenger etc.)?</t>
  </si>
  <si>
    <t>Age</t>
  </si>
  <si>
    <t>How do you usually follow the news?</t>
  </si>
  <si>
    <t>Gender</t>
  </si>
  <si>
    <t>Within the AUCA community you are:</t>
  </si>
  <si>
    <t>Are you interested about the results and analysis of this questionnaire?</t>
  </si>
  <si>
    <t>After fulfilling this survey, what do you think about your internet consumption?</t>
  </si>
  <si>
    <t>What would you do if suddenly there is no internet at work/home?</t>
  </si>
  <si>
    <t>Email</t>
  </si>
  <si>
    <t>Yes</t>
  </si>
  <si>
    <t>Yes maybe</t>
  </si>
  <si>
    <t>Moody</t>
  </si>
  <si>
    <t>No</t>
  </si>
  <si>
    <t>Check your emails</t>
  </si>
  <si>
    <t>Constantly</t>
  </si>
  <si>
    <t>I often check it.</t>
  </si>
  <si>
    <t>Anxious</t>
  </si>
  <si>
    <t>I never try.</t>
  </si>
  <si>
    <t>I'm totally fine.</t>
  </si>
  <si>
    <t>A few times</t>
  </si>
  <si>
    <t>When you read your notes/books etc.</t>
  </si>
  <si>
    <t>Never</t>
  </si>
  <si>
    <t>More than 50</t>
  </si>
  <si>
    <t>TV/Radio</t>
  </si>
  <si>
    <t>Female</t>
  </si>
  <si>
    <t>Faculty</t>
  </si>
  <si>
    <t>Very interested</t>
  </si>
  <si>
    <t>Facebook</t>
  </si>
  <si>
    <t>Not really</t>
  </si>
  <si>
    <t>Alright</t>
  </si>
  <si>
    <t>Reed your notes/articles/books</t>
  </si>
  <si>
    <t>Follow the news</t>
  </si>
  <si>
    <t>Sometimes I check it.</t>
  </si>
  <si>
    <t>Lost</t>
  </si>
  <si>
    <t>Sometimes and I am successful.</t>
  </si>
  <si>
    <t>It bothers me.</t>
  </si>
  <si>
    <t>When you are in class., When you eat.</t>
  </si>
  <si>
    <t>Between 20 and 30</t>
  </si>
  <si>
    <t>Online Media, Social Media (Facebook/Odnoklassniki/Twitter etc.)</t>
  </si>
  <si>
    <t>Male</t>
  </si>
  <si>
    <t>Student</t>
  </si>
  <si>
    <t>I am totally okay with that and I do not feel that I overwhelm with it</t>
  </si>
  <si>
    <t>Whatsapp</t>
  </si>
  <si>
    <t>Totally fine</t>
  </si>
  <si>
    <t>Check your social media</t>
  </si>
  <si>
    <t>Every hour approximately</t>
  </si>
  <si>
    <t>Intepersonal messages/chat, Events</t>
  </si>
  <si>
    <t>Facebook, Instagram, VK</t>
  </si>
  <si>
    <t>Perfectly fine</t>
  </si>
  <si>
    <t>Often</t>
  </si>
  <si>
    <t>Rarely</t>
  </si>
  <si>
    <t>Under 20</t>
  </si>
  <si>
    <t>Chatting with mates/colleagues</t>
  </si>
  <si>
    <t>Intepersonal messages/chat, Follow the news</t>
  </si>
  <si>
    <t>Instagram, VK</t>
  </si>
  <si>
    <t>Frustrated</t>
  </si>
  <si>
    <t>When you eat.</t>
  </si>
  <si>
    <t>Online Media</t>
  </si>
  <si>
    <t>OMG this questionnaire was WAY TOO LONG, so I better be!</t>
  </si>
  <si>
    <t>Irritable</t>
  </si>
  <si>
    <t>Open your computer, Check your emails</t>
  </si>
  <si>
    <t>Intepersonal messages/chat, Follow the news, Events, Entertainment</t>
  </si>
  <si>
    <t>Facebook, Instagram</t>
  </si>
  <si>
    <t>I never check my phone when I wake up during the night.</t>
  </si>
  <si>
    <t>When you talk to others., When you eat.</t>
  </si>
  <si>
    <t>Social Media (Facebook/Odnoklassniki/Twitter etc.)</t>
  </si>
  <si>
    <t>Staff</t>
  </si>
  <si>
    <t>Open your computer, Check your emails, Take a coffee</t>
  </si>
  <si>
    <t>Entertainment</t>
  </si>
  <si>
    <t>Frequently and I am successful.</t>
  </si>
  <si>
    <t>ok</t>
  </si>
  <si>
    <t>Follow the news, Entertainment</t>
  </si>
  <si>
    <t xml:space="preserve">I am internet addicted :( </t>
  </si>
  <si>
    <t>Depressed</t>
  </si>
  <si>
    <t>Intepersonal messages/chat, Entertainment</t>
  </si>
  <si>
    <t>Facebook, Twitter, Odnoklassniki, Instagram</t>
  </si>
  <si>
    <t>When you are in class., When you talk to others., When you eat.</t>
  </si>
  <si>
    <t>Sometimes</t>
  </si>
  <si>
    <t xml:space="preserve">Internet is one of the most important things in life.  So, it is impossible to restrict usage of it. </t>
  </si>
  <si>
    <t>Check your emails, Take a coffee, Reed your notes/articles/books</t>
  </si>
  <si>
    <t>Facebook, Twitter, Instagram</t>
  </si>
  <si>
    <t>I never wake up during the night. I sleep like a baby.</t>
  </si>
  <si>
    <t>When you talk to others.</t>
  </si>
  <si>
    <t>You start to think am I dependable too much on internet</t>
  </si>
  <si>
    <t>Check your social media, Take a coffee, Chatting with mates/colleagues</t>
  </si>
  <si>
    <t>Posting messages/status (broader audience), Entertainment</t>
  </si>
  <si>
    <t>Open your computer, Reed your notes/articles/books, Chatting with mates/colleagues</t>
  </si>
  <si>
    <t>Intepersonal messages/chat</t>
  </si>
  <si>
    <t>Between 30 and 40</t>
  </si>
  <si>
    <t>It's ok.</t>
  </si>
  <si>
    <t>Check your emails, Reed your notes/articles/books, Chatting with mates/colleagues</t>
  </si>
  <si>
    <t>Sometimes but I am unsuccessful.</t>
  </si>
  <si>
    <t>When you are in class., When you talk to others., When you eat., When you read your notes/books etc.</t>
  </si>
  <si>
    <t xml:space="preserve">I feel that I am spending a lot of time on Social Media. </t>
  </si>
  <si>
    <t>Go to w class/meeting</t>
  </si>
  <si>
    <t>Intepersonal messages/chat, Posting messages/status (broader audience), Follow the news, Events, Entertainment</t>
  </si>
  <si>
    <t>When you are in class., When you eat., When you read your notes/books etc.</t>
  </si>
  <si>
    <t xml:space="preserve">Im divided, one part thinks i overuse, second one thinks I use it for development. But then I remember my hours wasted on watching stupid YouTube videos. But again it's done for pleasure. So I'm totally wasted and the only feeling that I have is that there's definitely something wrong with my internet consumption. </t>
  </si>
  <si>
    <t xml:space="preserve">Telegram </t>
  </si>
  <si>
    <t>Intepersonal messages/chat, Follow the news, Entertainment</t>
  </si>
  <si>
    <t>Facebook, Whatsapp and telegram</t>
  </si>
  <si>
    <t>Guilty</t>
  </si>
  <si>
    <t>Whatsapp, Facebook app and Email, depending on who I communicate with</t>
  </si>
  <si>
    <t xml:space="preserve">I do practically everything online, which is not related to eating and sleeping. The other day there was no internet so I had to cancel my class as we need the internet to work. However, I was happy that I have no choice by to read a book during that no- internet time. </t>
  </si>
  <si>
    <t>It depends if the interruption is to an important call</t>
  </si>
  <si>
    <t>Newspapper, Online Media</t>
  </si>
  <si>
    <t>Open your computer, Check your emails, Check your social media</t>
  </si>
  <si>
    <t>Intepersonal messages/chat, Follow the news, Events</t>
  </si>
  <si>
    <t>Almost every night.</t>
  </si>
  <si>
    <t>Frequently but I am unsuccessful.</t>
  </si>
  <si>
    <t>Take a coffee</t>
  </si>
  <si>
    <t>Facebook, VK</t>
  </si>
  <si>
    <t>Average use, but sometimes Internet can really absorb me</t>
  </si>
  <si>
    <t xml:space="preserve">We are really depend on the Internet </t>
  </si>
  <si>
    <t>Newspapper, TV/Radio, Social Media (Facebook/Odnoklassniki/Twitter etc.)</t>
  </si>
  <si>
    <t>I do not overuse internet</t>
  </si>
  <si>
    <t>Check your emails, Reed your notes/articles/books, see free places in lab</t>
  </si>
  <si>
    <t>Follow the news, Events</t>
  </si>
  <si>
    <t xml:space="preserve">that i am loosing my time too much for using inet. thanks for awaking me  taiirbekova_g@auca.kg please if it is possible could u send me the result </t>
  </si>
  <si>
    <t>Open your computer, Check your emails, Chatting with mates/colleagues</t>
  </si>
  <si>
    <t>Posting messages/status (broader audience)</t>
  </si>
  <si>
    <t xml:space="preserve">I think internet needs to me because it is very important for my study </t>
  </si>
  <si>
    <t>GO to the class</t>
  </si>
  <si>
    <t>When you eat., When you read your notes/books etc.</t>
  </si>
  <si>
    <t>Newspapper, Online Media, Social Media (Facebook/Odnoklassniki/Twitter etc.)</t>
  </si>
  <si>
    <t xml:space="preserve">I think I am pretty good in using Internet. I don't spend too much time on internet,  I use internet only when I need to check my emails, read news, read books and sometimes for Facebook and Twitter. Like many students, I don't use my phone when I am with friends, I always pay attention when people are talking and don't look at my phone. Had I been one of those people who spend hours watching videos, chatting on messenger or spending more hours than required, I think I might have felt not good about my internet consumption while taking part in the survey (answering the questions). 
I am very interested to know why you are conducting this survey. Zarlasht Sarmast- ICP department.  </t>
  </si>
  <si>
    <t>Open your computer, Check your emails, Preparing my session</t>
  </si>
  <si>
    <t>Happy</t>
  </si>
  <si>
    <t xml:space="preserve">depends on the situation </t>
  </si>
  <si>
    <t>Between 40 and 50</t>
  </si>
  <si>
    <t xml:space="preserve">There are different kinds of internet consumption - some are very useful and needed, some less so. </t>
  </si>
  <si>
    <t>Check your emails, Take a coffee, Reed your notes/articles/books, Chatting with mates/colleagues</t>
  </si>
  <si>
    <t>Twitter, Instagram, VK</t>
  </si>
  <si>
    <t>Newspapper, Online Media, TV/Radio, Social Media (Facebook/Odnoklassniki/Twitter etc.)</t>
  </si>
  <si>
    <t>Eat</t>
  </si>
  <si>
    <t>Ok</t>
  </si>
  <si>
    <t>Open your computer, Check your emails, Reed your notes/articles/books</t>
  </si>
  <si>
    <t>Once  or Twice</t>
  </si>
  <si>
    <t>Facebook, Odnoklassniki</t>
  </si>
  <si>
    <t>fine</t>
  </si>
  <si>
    <t>it is great!</t>
  </si>
  <si>
    <t>Online Media, TV/Radio, Social Media (Facebook/Odnoklassniki/Twitter etc.)</t>
  </si>
  <si>
    <t>Intepersonal messages/chat, Posting messages/status (broader audience)</t>
  </si>
  <si>
    <t>Open your computer, Check your social media, Take a coffee, Chatting with mates/colleagues</t>
  </si>
  <si>
    <t>Life is difficult without  the internet</t>
  </si>
  <si>
    <t>Check your emails, Check your social media, Take a coffee, Reed your notes/articles/books</t>
  </si>
  <si>
    <t>It makes me angry.</t>
  </si>
  <si>
    <t>NO ideas yet, have to think about it</t>
  </si>
  <si>
    <t xml:space="preserve">I use internet not that frequently </t>
  </si>
  <si>
    <t>Open your computer, Check your emails, Take a coffee, Chatting with mates/colleagues</t>
  </si>
  <si>
    <t>Online Media, relatives</t>
  </si>
  <si>
    <t>take a key from the office ))</t>
  </si>
  <si>
    <t>nothing exttra much. Using mostrly for work. But i assume tht after this survey it will be like "Lady, you're too much in internet!" )))</t>
  </si>
  <si>
    <t xml:space="preserve">it is not too much for me, i am satisfied </t>
  </si>
  <si>
    <t>Check your social media, Reed your notes/articles/books</t>
  </si>
  <si>
    <t>I am becomming addicted to the internet use</t>
  </si>
  <si>
    <t xml:space="preserve">This internet addiction is becoming a really serious problem for me. </t>
  </si>
  <si>
    <t xml:space="preserve">I realized I am a little preoccupied with my social media habits, and I am more concerned about it </t>
  </si>
  <si>
    <t>Check your social media, Take a coffee</t>
  </si>
  <si>
    <t>Check your emails, Check your social media, Take a coffee, Chatting with mates/colleagues</t>
  </si>
  <si>
    <t>Facebook, Twitter, Instagram, VK</t>
  </si>
  <si>
    <t xml:space="preserve">I'm a zombie </t>
  </si>
  <si>
    <t>go to restroom, locker</t>
  </si>
  <si>
    <t>Facebook, Instagram, whatsapp</t>
  </si>
  <si>
    <t xml:space="preserve">Fine, it could be less but it is impossible nowadays </t>
  </si>
  <si>
    <t>Open your computer, it depends on many factors, e.g howq much time u have before ur classes start</t>
  </si>
  <si>
    <t>Online Media, TV/Radio</t>
  </si>
  <si>
    <t>Well, the usage depends on the situation. 
Will you pls note: Some questions do not have option you would mark as the most relevant</t>
  </si>
  <si>
    <t>Reed your notes/articles/books, Chatting with mates/colleagues</t>
  </si>
  <si>
    <t>It's ok</t>
  </si>
  <si>
    <t>Twitter</t>
  </si>
  <si>
    <t xml:space="preserve">Pretty much </t>
  </si>
  <si>
    <t xml:space="preserve">go to class </t>
  </si>
  <si>
    <t>Intepersonal messages/chat, Posting messages/status (broader audience), Follow the news, Entertainment, look for jobs</t>
  </si>
  <si>
    <t>Facebook, Twitter, Instagram, VK, Youtube</t>
  </si>
  <si>
    <t xml:space="preserve">I would like to spend less time on internet (using computer), but some things dont depend on me. For example, all of our homework is online (e-course), e-mails. We have to write our papers using internet. All the news are online. You even check your blood test results online. The amount of using not only internet, but also phones and computers are too much for my eyes, they started getting hurt. That's the only thing I'm concerned about. Because we dont have printed textbooks, all of our homework is electronic, so AUCA better pay for the medical treatment of my eyes. </t>
  </si>
  <si>
    <t>Open your computer, Check your emails, Check your social media, Take a coffee</t>
  </si>
  <si>
    <t>Facebook, youtube</t>
  </si>
  <si>
    <t>it's moderate</t>
  </si>
  <si>
    <t xml:space="preserve">  all listed above </t>
  </si>
  <si>
    <t>Open your computer, Check your emails, Check your social media, Chatting with mates/colleagues</t>
  </si>
  <si>
    <t>Intepersonal messages/chat, Posting messages/status (broader audience), Follow the news</t>
  </si>
  <si>
    <t xml:space="preserve">I am fine with it. By the way, you need to add more options for gender identity in questionnaires. </t>
  </si>
  <si>
    <t>Go to sleep ))</t>
  </si>
  <si>
    <t>When you talk to others., When you eat., When you read your notes/books etc.</t>
  </si>
  <si>
    <t>I have to use the phone less and concentrate on my studies</t>
  </si>
  <si>
    <t>Check your emails, Reed your notes/articles/books</t>
  </si>
  <si>
    <t>i am ok</t>
  </si>
  <si>
    <t>Posting messages/status (broader audience), Follow the news</t>
  </si>
  <si>
    <t xml:space="preserve">It depends on the situation. </t>
  </si>
  <si>
    <t>Open your computer, Check your emails, Check your social media, Reed your notes/articles/books, Chatting with mates/colleagues</t>
  </si>
  <si>
    <t>Intepersonal messages/chat, Entertainment, Follow what my friends are up to, where they have been travelling, work they have done</t>
  </si>
  <si>
    <t>Ian, you are missing a few key pieces:
1) Differentiating between fun-use and work-use - if internet went down at AUCA, I'd feel frustrated 'cause I couldn't get any work done. I'd be so happy no one could message me socially.
2) Same thing with the question about being interrupted - it depends, am I typing something for work? or is it for fun? that totally impacts my mood when interrupted. 
3) Some people don't have a clock - at night my phone is in flight mode, so I can get no messages, but if I wake up, I'll use it to check the time
4) On the first page, some of us would feel downright happy to have no messages, but that is not an option.
5) you also need an option on that first page about how often you check email/the phone that is "whenever I get a notification"</t>
  </si>
  <si>
    <t>Open your computer</t>
  </si>
  <si>
    <t>sometimes it bothers me</t>
  </si>
  <si>
    <t>TV/Radio, Social Media (Facebook/Odnoklassniki/Twitter etc.)</t>
  </si>
  <si>
    <t>I usually use internet at the work. Without doubt Internet provides with useful information and news. You can find there everything. On the other hand, I think youths and children spend  a lot of time on the Internet which is not useful for health and for mentality. Instead of that they should do sport, read books and spend time with family and friends.</t>
  </si>
  <si>
    <t xml:space="preserve">I have reduce the amount of hours which I spent for the  internet (Especially Facebook), because it bothers me. </t>
  </si>
  <si>
    <t>Facebook, Twitter</t>
  </si>
  <si>
    <t>I think I am not really depend on the internet and access.</t>
  </si>
  <si>
    <t>controlling and planning my work</t>
  </si>
  <si>
    <t>Posting messages/status (broader audience), Follow the news, Entertainment</t>
  </si>
  <si>
    <t>Facebook, mail.ru and gmail</t>
  </si>
  <si>
    <t>Normal</t>
  </si>
  <si>
    <t>Facebook, whats app</t>
  </si>
  <si>
    <t>Check your emails, Check your social media, Chatting with mates/colleagues</t>
  </si>
  <si>
    <t>Intepersonal messages/chat, Posting messages/status (broader audience), Follow the news, Events</t>
  </si>
  <si>
    <t>Excessive, I was surprised to admit</t>
  </si>
  <si>
    <t>Take a coffee, Chatting with mates/colleagues</t>
  </si>
  <si>
    <t>I should decrease a little bit</t>
  </si>
  <si>
    <t>I love my online experience!</t>
  </si>
  <si>
    <t>Open your computer, Check your social media, Attend the class</t>
  </si>
  <si>
    <t>I think it is normal</t>
  </si>
  <si>
    <t>Open your computer, Reed your notes/articles/books</t>
  </si>
  <si>
    <t xml:space="preserve">We should accept that today it is almost impossible to live without use of internet, since it is one of the biggest advatages of globalization in terms of immediate receive of information. I do realize that sometimes  we overuse internet without any sufficient purpose, however, it is up to personal motivation and time managment skills. If the purpose of this research is to understand the level of addiction to internet and social media, it would be good to see the quesions like -what would you do if there is no internet at work/home?whether the person would start immediately searching for an internet connection/fix it, etc. Obviously, we should take internet as an advantage with a proper and accurate use of it. </t>
  </si>
  <si>
    <t>Intepersonal messages/chat, Events, Entertainment</t>
  </si>
  <si>
    <t>I admit that I use internet way too much,but I'm working on it</t>
  </si>
  <si>
    <t>I would stop my online activity and do something else peacefully.</t>
  </si>
  <si>
    <t>Take a coffee, Reed your notes/articles/books, Chatting with mates/colleagues</t>
  </si>
  <si>
    <t xml:space="preserve">The same </t>
  </si>
  <si>
    <t>Personal use of internet 1-2 hours per day on the smartphone in the evening; all of our work files are online so in a way I have to use Internet daily for my work. So use of internet for personal purposes+work purposes=excessive use of internet.</t>
  </si>
  <si>
    <t>Intepersonal messages/chat, Posting messages/status (broader audience), Follow the news, Entertainment</t>
  </si>
  <si>
    <t>I'm fine :)</t>
  </si>
  <si>
    <t>I would start immediately searching for an internet connection and fix it.</t>
  </si>
  <si>
    <t>Fine</t>
  </si>
  <si>
    <t>an average consumer. still can leave without it.</t>
  </si>
  <si>
    <t>Facebook, Odnoklassniki, whatsapp</t>
  </si>
  <si>
    <t>nothing special</t>
  </si>
  <si>
    <t>Check your emails, Chatting with mates/colleagues</t>
  </si>
  <si>
    <t>Check your emails, Check your social media</t>
  </si>
  <si>
    <t>Facebook, Odnoklassniki, Instagram</t>
  </si>
  <si>
    <t>It is ok, however I would love to use it less. And I will try to do so.</t>
  </si>
  <si>
    <t>Open your computer, Check your emails, Take a coffee, Develop an agenda for the day</t>
  </si>
  <si>
    <t>Ok if call is non-critical; bothered if it a  critical call</t>
  </si>
  <si>
    <t>Guilt</t>
  </si>
  <si>
    <t>Instagram</t>
  </si>
  <si>
    <t xml:space="preserve">I use it way too much. I feel that I have to decrease the time I spend in Internet </t>
  </si>
  <si>
    <t>Open your computer, Check your emails, Reed your notes/articles/books, Chatting with mates/colleagues</t>
  </si>
  <si>
    <t>Follow the news, Events, Entertainment</t>
  </si>
  <si>
    <t>When you are in class.</t>
  </si>
  <si>
    <t>Sometimes it is harmful for my personal goals.</t>
  </si>
  <si>
    <t>attend my classes</t>
  </si>
  <si>
    <t>Posting messages/status (broader audience), Follow the news, Events</t>
  </si>
  <si>
    <t>I am over using internet. Facebook has a very bad effect on my studies. I have tried to control it many times but failed. Next step would be visiting a psychologist. :(</t>
  </si>
  <si>
    <t>Check your emails, Check your social media, Reed your notes/articles/books, Chatting with mates/colleagues</t>
  </si>
  <si>
    <t xml:space="preserve">I think that my Internet consumption is very big, and I also sometimes feel dependent on Internet for my music and social media. I kind of miss those days when there was only TV and radio in our home, we talked more to each other, and live communication was better. </t>
  </si>
  <si>
    <t>Check your social media, Chatting with mates/colleagues</t>
  </si>
  <si>
    <t>Facebook, Twitter, VK</t>
  </si>
  <si>
    <t>I don't use my phone too much unless it is boring and I have nothing else to do</t>
  </si>
  <si>
    <t>Intepersonal messages/chat, Posting messages/status (broader audience), Events, alternative news stories</t>
  </si>
  <si>
    <t xml:space="preserve">It's too much. I'm sometimes quite dependent on the internet, I would rather this wasn't the case. That said, the internet is entertainment, work, library, and communication all in one. The idea of an obsession with a device seems to be more troubling than what that device is used for. </t>
  </si>
  <si>
    <t>LinkedIn</t>
  </si>
  <si>
    <t>It's fine.</t>
  </si>
  <si>
    <t>Doing assignments</t>
  </si>
  <si>
    <t>When you are in class., When you read your notes/books etc.</t>
  </si>
  <si>
    <t xml:space="preserve">I'm addicted </t>
  </si>
  <si>
    <t>Facebook, Twitter, Odnoklassniki, Instagram, VK</t>
  </si>
  <si>
    <t>Normal 😃</t>
  </si>
  <si>
    <t>I don't use my phone other than for callind and if someone interrupts me when i have a call i want to slap this bastard in his face</t>
  </si>
  <si>
    <t>I don't follow them, they follow me</t>
  </si>
  <si>
    <t>99% of internet traffic is used for entertainment purposes.</t>
  </si>
  <si>
    <t>excessive</t>
  </si>
  <si>
    <t>VK</t>
  </si>
  <si>
    <t>good</t>
  </si>
  <si>
    <t>very addicted</t>
  </si>
  <si>
    <t xml:space="preserve">Go to the locker </t>
  </si>
  <si>
    <t>when i answered to your questions , for me my answers were as a bitter truth. i would like to use phone less , but its difficult little bit</t>
  </si>
  <si>
    <t>FreedCamp</t>
  </si>
  <si>
    <t>Develop a plan for today</t>
  </si>
  <si>
    <t>It's easy to get dependent on it. I loose my time, it's better to spend this time on reading. Thanks)</t>
  </si>
  <si>
    <t>Intepersonal messages/chat, Posting messages/status (broader audience), Entertainment</t>
  </si>
  <si>
    <t>useless</t>
  </si>
  <si>
    <t>go to the class</t>
  </si>
  <si>
    <t>Intepersonal messages/chat, Follow the news, Events, business events in Bishkek</t>
  </si>
  <si>
    <t xml:space="preserve">Even I consume not too much, Feels like I consume too much)) I use whatsapp just to stay connected with my friends. </t>
  </si>
  <si>
    <t>I think that I'm spending too much time in Internet instead of doing my homework:(</t>
  </si>
  <si>
    <t>surfingbird</t>
  </si>
  <si>
    <t>all i can think about is that this questionnaire was WAY TOO LONG</t>
  </si>
  <si>
    <t xml:space="preserve">Since internet is the way of connecting with people, exchanging information and searching material for studies I think it consequently becomes one of the main things people do: checking email, reading news, talking with other friends that might be very far away. It depends on how we perceive internet and from what perspective we take it :as a problem or progress. My internet consumption is fine , as long as it doesn't make me depressed , using internet doesn't make people around me irritated I think it's normal thing to check phone ,even if some scholars could name it as some sort of sickness </t>
  </si>
  <si>
    <t>Open your computer, Check your emails, Check your social media, Take a coffee, Reed your notes/articles/books, Chatting with mates/colleagues</t>
  </si>
  <si>
    <t>I feel alright</t>
  </si>
  <si>
    <t>I have to reduce the time I spend with social networks</t>
  </si>
  <si>
    <t>I don't have Internet at home, and smartphone, so I have to stay late at AUCA for doing home assignment.</t>
  </si>
  <si>
    <t>Check your emails, Check your social media, go to eat</t>
  </si>
  <si>
    <t>I think I use internet too much!</t>
  </si>
  <si>
    <t>I think I'm not that dependent on internet and smartphone.</t>
  </si>
  <si>
    <t>Text/Call</t>
  </si>
  <si>
    <t>Facebook, Odnoklassniki, VK</t>
  </si>
  <si>
    <t>When you talk to others., When you read your notes/books etc.</t>
  </si>
  <si>
    <t>give me one minute</t>
  </si>
  <si>
    <t>I should better control the time I spend on the Internet</t>
  </si>
  <si>
    <t>go to class</t>
  </si>
  <si>
    <t>It depends</t>
  </si>
  <si>
    <t>My smartphone has become as one of my organs. My consumption is very high and unavoidable :(</t>
  </si>
  <si>
    <t>Facebook, Instagram, VK, Snapchat</t>
  </si>
  <si>
    <t>I don't think I use Internet too much.</t>
  </si>
  <si>
    <t>I overuse the Internet, and often for entertainment instead of studying unfortunately.</t>
  </si>
  <si>
    <t>It takes a big part of my life,  real communication bothers.</t>
  </si>
  <si>
    <t>It's helpful, making me think about my Internet use.</t>
  </si>
  <si>
    <t>it depends</t>
  </si>
  <si>
    <t>I'm concerned I'm plugged in too much</t>
  </si>
  <si>
    <t>This survey forced me to think about my Internet use.</t>
  </si>
  <si>
    <t>Too high!</t>
  </si>
  <si>
    <t>Reed your notes/articles/books, listen to music</t>
  </si>
  <si>
    <t>Not that bad.</t>
  </si>
  <si>
    <t>Events, Entertainment</t>
  </si>
  <si>
    <t>It's good that someone tries to understand the way we use internet in AUCA.</t>
  </si>
  <si>
    <t>Events</t>
  </si>
  <si>
    <t>I feel alright.</t>
  </si>
  <si>
    <t>I feel okay. Internet helps me studying.</t>
  </si>
  <si>
    <t>Internet takes a huge part in my life.</t>
  </si>
  <si>
    <t>Too much internet and phone in my life</t>
  </si>
  <si>
    <t>Probably I use the internet too much</t>
  </si>
  <si>
    <t>Nothing, I'm dependent on internet</t>
  </si>
  <si>
    <t>Newspapper</t>
  </si>
  <si>
    <t>Our dependence on internet is growing, it is objective. But internet is not everything.</t>
  </si>
  <si>
    <t>Satisfied</t>
  </si>
  <si>
    <t>I'm concerned</t>
  </si>
  <si>
    <t>The Internet nowadays is vital</t>
  </si>
  <si>
    <t>I don't pay any attention to the news</t>
  </si>
  <si>
    <t>do not limit internet at AUCA!</t>
  </si>
  <si>
    <t>Open your computer, Check your emails, Take a coffee, Reed your notes/articles/books</t>
  </si>
  <si>
    <t>It takes most of our private time, but I can deal with it.</t>
  </si>
  <si>
    <t>People and friends</t>
  </si>
  <si>
    <t>I am concerned about my consumption of social media.</t>
  </si>
  <si>
    <t>When you are in class., When you talk to others.</t>
  </si>
  <si>
    <t>IF diff negative</t>
  </si>
  <si>
    <t>Total time email+social networks+messengers</t>
  </si>
  <si>
    <t>Difference between total time and (email+social networks…)</t>
  </si>
  <si>
    <t>Number of possible underestimations</t>
  </si>
  <si>
    <t>IF more than 5,5hours/day (average) what do you think about your consumption</t>
  </si>
  <si>
    <t>Num of ind more than average: 72
How many &gt;=3 (Totally fine/OK)????</t>
  </si>
  <si>
    <t>How many YES</t>
  </si>
  <si>
    <t>Num of ind YES more than 5</t>
  </si>
  <si>
    <t>Average locus of control "addicted"</t>
  </si>
  <si>
    <t>Average locus of control "others"</t>
  </si>
  <si>
    <t>Num of ind &lt;3</t>
  </si>
  <si>
    <t>Age addicted</t>
  </si>
  <si>
    <t>Gender addicted</t>
  </si>
  <si>
    <t>AUCA addicted</t>
  </si>
  <si>
    <t>Row Labels</t>
  </si>
  <si>
    <t>Grand Total</t>
  </si>
  <si>
    <t>Count of AUCA addicted</t>
  </si>
  <si>
    <t>Count of Within the AUCA community you are:</t>
  </si>
  <si>
    <t>Female 123</t>
  </si>
  <si>
    <t>Male 50</t>
  </si>
  <si>
    <t>Count of Do you feel overwhelmed when managing your emails/messages?</t>
  </si>
  <si>
    <t>Count of How often do you check your emails/messages during one day?</t>
  </si>
  <si>
    <t xml:space="preserve">Count of How much time do you spend online in total every day? </t>
  </si>
  <si>
    <t>75% at least 4 hours</t>
  </si>
  <si>
    <t>60% at least 5 hours</t>
  </si>
  <si>
    <t>60% (3+4+5) feel overwhelmed, very, extremely!</t>
  </si>
  <si>
    <t>50% (Constantly + every hour)</t>
  </si>
  <si>
    <t>Count of Do you usually feel preoccupied with your Email box (think about previous on-line activity or anticipate next on-line session)?</t>
  </si>
  <si>
    <t>Count of How would you feel about it?</t>
  </si>
  <si>
    <t xml:space="preserve">Count of How would it impact your work/studies? </t>
  </si>
  <si>
    <t>More than 60% Negative influence</t>
  </si>
  <si>
    <t>More than 20% Disaster</t>
  </si>
  <si>
    <t>More than 40% Very bad</t>
  </si>
  <si>
    <t>Don't look at the original source</t>
  </si>
  <si>
    <t>Count of Don't look at the original source</t>
  </si>
  <si>
    <t>159 Responses</t>
  </si>
  <si>
    <t>30% of students don't pay attention</t>
  </si>
  <si>
    <t>No internet at AUCA consequences</t>
  </si>
  <si>
    <t>Count of When you wake up at the middle of the night, do you check your smartphone?</t>
  </si>
  <si>
    <t>Among the population that wake up during the night</t>
  </si>
  <si>
    <t>More than 75% check it at least sometimes. 
Imagine you smoke a cigarette instead.</t>
  </si>
  <si>
    <t>Imagine you smoke a cigarette instead.</t>
  </si>
  <si>
    <t>Count of How do you feel without your phone?</t>
  </si>
  <si>
    <t>Only 31% are happy or fine</t>
  </si>
  <si>
    <t>Phone use situations</t>
  </si>
  <si>
    <t>Num</t>
  </si>
  <si>
    <t>59 students upon 117, use their phone in class
50%</t>
  </si>
  <si>
    <t>80% of the respondents, use their phone when they eat</t>
  </si>
  <si>
    <t>MEGA TOTAL</t>
  </si>
  <si>
    <t>-1</t>
  </si>
  <si>
    <t>NO</t>
  </si>
  <si>
    <t>Count of MEGA TOTAL</t>
  </si>
  <si>
    <t>More than 25% have a bigger score than 10</t>
  </si>
  <si>
    <t>Internet clinical Addiction</t>
  </si>
  <si>
    <t>12 both addictions
About half of the Internet clinical addiction have also a phone addiction</t>
  </si>
  <si>
    <t>144 use Facebook
More than 90%</t>
  </si>
  <si>
    <t>Count of How do you feel when you cannot use the Internet for any kind of reasons (no internet connection, cinema, etc.)?</t>
  </si>
  <si>
    <t>108 responses 50/50
--&gt; cigarette</t>
  </si>
  <si>
    <t>AUCA NO INTERNETHow would you feel about it?</t>
  </si>
  <si>
    <t xml:space="preserve">Student </t>
  </si>
  <si>
    <t>only 25 yes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</si>
</sst>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ss"/>
  </numFmts>
  <fonts count="13" x14ac:knownFonts="1">
    <font>
      <sz val="10"/>
      <color rgb="FF000000"/>
      <name val="Arial"/>
    </font>
    <font>
      <sz val="10"/>
      <name val="Arial"/>
    </font>
    <font>
      <b/>
      <sz val="12"/>
      <color rgb="FF000000"/>
      <name val="Arial"/>
      <family val="2"/>
      <charset val="204"/>
    </font>
    <font>
      <b/>
      <sz val="12"/>
      <name val="Arial"/>
      <family val="2"/>
      <charset val="204"/>
    </font>
    <font>
      <b/>
      <sz val="14"/>
      <color rgb="FF000000"/>
      <name val="Arial"/>
      <family val="2"/>
      <charset val="204"/>
    </font>
    <font>
      <sz val="10"/>
      <color rgb="FF000000"/>
      <name val="Arial"/>
      <family val="2"/>
      <charset val="204"/>
    </font>
    <font>
      <b/>
      <sz val="10"/>
      <color rgb="FF000000"/>
      <name val="Arial"/>
      <family val="2"/>
      <charset val="204"/>
    </font>
    <font>
      <b/>
      <sz val="11"/>
      <color rgb="FF000000"/>
      <name val="Arial"/>
      <family val="2"/>
      <charset val="204"/>
    </font>
    <font>
      <b/>
      <sz val="16"/>
      <color rgb="FF000000"/>
      <name val="Arial"/>
      <family val="2"/>
      <charset val="204"/>
    </font>
    <font>
      <b/>
      <sz val="18"/>
      <color rgb="FF000000"/>
      <name val="Arial"/>
      <family val="2"/>
      <charset val="204"/>
    </font>
    <font>
      <sz val="9"/>
      <color rgb="FF000000"/>
      <name val="Arial"/>
      <family val="2"/>
      <charset val="204"/>
    </font>
    <font>
      <sz val="10"/>
      <name val="Arial"/>
      <family val="2"/>
      <charset val="204"/>
    </font>
    <font>
      <b/>
      <sz val="14"/>
      <name val="Arial"/>
      <family val="2"/>
      <charset val="204"/>
    </font>
  </fonts>
  <fills count="14">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bgColor indexed="64"/>
      </patternFill>
    </fill>
    <fill>
      <patternFill patternType="solid">
        <fgColor theme="6"/>
        <bgColor indexed="64"/>
      </patternFill>
    </fill>
    <fill>
      <patternFill patternType="solid">
        <fgColor rgb="FF92D050"/>
        <bgColor indexed="64"/>
      </patternFill>
    </fill>
    <fill>
      <patternFill patternType="solid">
        <fgColor rgb="FFFF0000"/>
        <bgColor indexed="64"/>
      </patternFill>
    </fill>
    <fill>
      <patternFill patternType="solid">
        <fgColor rgb="FF0070C0"/>
        <bgColor indexed="64"/>
      </patternFill>
    </fill>
    <fill>
      <patternFill patternType="solid">
        <fgColor rgb="FF00B050"/>
        <bgColor indexed="64"/>
      </patternFill>
    </fill>
  </fills>
  <borders count="1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cellStyleXfs>
  <cellXfs count="79">
    <xf numFmtId="0" fontId="0" fillId="0" borderId="0" xfId="0" applyFont="1" applyAlignment="1"/>
    <xf numFmtId="0" fontId="1" fillId="0" borderId="0" xfId="0" applyFont="1" applyAlignment="1"/>
    <xf numFmtId="0" fontId="1" fillId="0" borderId="0" xfId="0" applyFont="1" applyAlignment="1"/>
    <xf numFmtId="0" fontId="2" fillId="0" borderId="0" xfId="0" applyFont="1" applyAlignment="1">
      <alignment vertical="center" wrapText="1"/>
    </xf>
    <xf numFmtId="0" fontId="2" fillId="2" borderId="0" xfId="0" applyFont="1" applyFill="1" applyAlignment="1">
      <alignment vertical="center" wrapText="1"/>
    </xf>
    <xf numFmtId="0" fontId="3" fillId="2" borderId="0" xfId="0" applyFont="1" applyFill="1" applyAlignment="1">
      <alignment vertical="center" wrapText="1"/>
    </xf>
    <xf numFmtId="0" fontId="2" fillId="2" borderId="0" xfId="0" applyFont="1" applyFill="1" applyAlignment="1">
      <alignment horizontal="left" vertical="center" wrapText="1"/>
    </xf>
    <xf numFmtId="164" fontId="1" fillId="0" borderId="0" xfId="0" applyNumberFormat="1" applyFont="1" applyAlignment="1">
      <alignment horizontal="left"/>
    </xf>
    <xf numFmtId="0" fontId="0" fillId="0" borderId="0" xfId="0" applyFont="1" applyAlignment="1">
      <alignment horizontal="left"/>
    </xf>
    <xf numFmtId="0" fontId="1" fillId="3" borderId="0" xfId="0" applyFont="1" applyFill="1" applyAlignment="1"/>
    <xf numFmtId="0" fontId="0" fillId="3" borderId="0" xfId="0" applyFont="1" applyFill="1" applyAlignment="1"/>
    <xf numFmtId="0" fontId="1" fillId="0" borderId="0" xfId="0" applyFont="1" applyAlignment="1">
      <alignment horizontal="center"/>
    </xf>
    <xf numFmtId="0" fontId="0" fillId="0" borderId="0" xfId="0" applyFont="1" applyAlignment="1">
      <alignment horizontal="center"/>
    </xf>
    <xf numFmtId="0" fontId="1" fillId="3" borderId="0" xfId="0" applyFont="1" applyFill="1" applyAlignment="1">
      <alignment horizontal="center"/>
    </xf>
    <xf numFmtId="49" fontId="2" fillId="4" borderId="4" xfId="0" applyNumberFormat="1" applyFont="1" applyFill="1" applyBorder="1" applyAlignment="1">
      <alignment horizontal="center" vertical="center" wrapText="1"/>
    </xf>
    <xf numFmtId="0" fontId="2" fillId="4" borderId="5" xfId="0" applyFont="1" applyFill="1" applyBorder="1" applyAlignment="1">
      <alignment horizontal="center"/>
    </xf>
    <xf numFmtId="10" fontId="2" fillId="4" borderId="6" xfId="0" applyNumberFormat="1" applyFont="1" applyFill="1" applyBorder="1" applyAlignment="1">
      <alignment horizontal="center"/>
    </xf>
    <xf numFmtId="0" fontId="2" fillId="5" borderId="2" xfId="0" applyFont="1" applyFill="1" applyBorder="1" applyAlignment="1">
      <alignment wrapText="1"/>
    </xf>
    <xf numFmtId="10" fontId="2" fillId="5" borderId="3" xfId="0" applyNumberFormat="1" applyFont="1" applyFill="1" applyBorder="1" applyAlignment="1">
      <alignment wrapText="1"/>
    </xf>
    <xf numFmtId="0" fontId="2" fillId="5" borderId="1" xfId="0" applyFont="1" applyFill="1" applyBorder="1" applyAlignment="1">
      <alignment vertical="center" wrapText="1"/>
    </xf>
    <xf numFmtId="0" fontId="2" fillId="6" borderId="0" xfId="0" applyFont="1" applyFill="1" applyAlignment="1">
      <alignment horizontal="center" vertical="center" wrapText="1"/>
    </xf>
    <xf numFmtId="0" fontId="2" fillId="6" borderId="0" xfId="0" applyFont="1" applyFill="1" applyAlignment="1">
      <alignment vertical="center" wrapText="1"/>
    </xf>
    <xf numFmtId="0" fontId="0" fillId="6" borderId="0" xfId="0" applyFont="1" applyFill="1" applyAlignment="1"/>
    <xf numFmtId="49" fontId="2" fillId="6" borderId="0" xfId="0" applyNumberFormat="1" applyFont="1" applyFill="1" applyAlignment="1">
      <alignment horizontal="center" vertical="center" wrapText="1"/>
    </xf>
    <xf numFmtId="0" fontId="2" fillId="0" borderId="0" xfId="0" applyFont="1" applyAlignment="1">
      <alignment horizontal="center" vertical="center"/>
    </xf>
    <xf numFmtId="0" fontId="0" fillId="3" borderId="0" xfId="0" applyFont="1" applyFill="1" applyAlignment="1">
      <alignment horizontal="center"/>
    </xf>
    <xf numFmtId="0" fontId="4" fillId="7" borderId="1" xfId="0" applyFont="1" applyFill="1" applyBorder="1" applyAlignment="1">
      <alignment horizontal="center" vertical="center" wrapText="1"/>
    </xf>
    <xf numFmtId="0" fontId="2" fillId="7" borderId="2" xfId="0" applyFont="1" applyFill="1" applyBorder="1" applyAlignment="1">
      <alignment horizontal="center"/>
    </xf>
    <xf numFmtId="10" fontId="2" fillId="7" borderId="3" xfId="0" applyNumberFormat="1" applyFont="1" applyFill="1" applyBorder="1" applyAlignment="1">
      <alignment horizontal="center"/>
    </xf>
    <xf numFmtId="0" fontId="2" fillId="5" borderId="4" xfId="0" applyFont="1" applyFill="1" applyBorder="1" applyAlignment="1">
      <alignment horizontal="center"/>
    </xf>
    <xf numFmtId="0" fontId="2" fillId="5" borderId="7" xfId="0" applyFont="1" applyFill="1" applyBorder="1" applyAlignment="1">
      <alignment horizontal="center"/>
    </xf>
    <xf numFmtId="0" fontId="0" fillId="5" borderId="5" xfId="0" applyFont="1" applyFill="1" applyBorder="1" applyAlignment="1">
      <alignment horizontal="center"/>
    </xf>
    <xf numFmtId="0" fontId="0" fillId="5" borderId="8" xfId="0" applyFont="1" applyFill="1" applyBorder="1" applyAlignment="1">
      <alignment horizontal="center"/>
    </xf>
    <xf numFmtId="10" fontId="2" fillId="5" borderId="6" xfId="0" applyNumberFormat="1" applyFont="1" applyFill="1" applyBorder="1" applyAlignment="1">
      <alignment horizontal="center"/>
    </xf>
    <xf numFmtId="10" fontId="2" fillId="5" borderId="9" xfId="0" applyNumberFormat="1" applyFont="1" applyFill="1" applyBorder="1" applyAlignment="1">
      <alignment horizontal="center"/>
    </xf>
    <xf numFmtId="0" fontId="0" fillId="0" borderId="0" xfId="0" pivotButton="1" applyFont="1" applyAlignment="1"/>
    <xf numFmtId="0" fontId="0" fillId="0" borderId="0" xfId="0" applyNumberFormat="1" applyFont="1" applyAlignment="1"/>
    <xf numFmtId="0" fontId="0" fillId="0" borderId="0" xfId="0" applyFont="1" applyAlignment="1">
      <alignment horizontal="left" indent="1"/>
    </xf>
    <xf numFmtId="0" fontId="2" fillId="2" borderId="0" xfId="0" applyFont="1" applyFill="1" applyAlignment="1">
      <alignment horizontal="center" vertical="center" wrapText="1"/>
    </xf>
    <xf numFmtId="0" fontId="1" fillId="0" borderId="0" xfId="0" applyFont="1" applyAlignment="1">
      <alignment horizontal="center" vertical="center"/>
    </xf>
    <xf numFmtId="0" fontId="0" fillId="0" borderId="0" xfId="0" applyFont="1" applyAlignment="1">
      <alignment horizontal="center" vertical="center"/>
    </xf>
    <xf numFmtId="0" fontId="0" fillId="3" borderId="0" xfId="0" applyFont="1" applyFill="1" applyAlignment="1">
      <alignment horizontal="center" vertical="center"/>
    </xf>
    <xf numFmtId="0" fontId="2" fillId="7" borderId="0" xfId="0" applyFont="1" applyFill="1" applyAlignment="1"/>
    <xf numFmtId="0" fontId="0" fillId="0" borderId="0" xfId="0" applyFont="1" applyAlignment="1">
      <alignment wrapText="1"/>
    </xf>
    <xf numFmtId="0" fontId="5" fillId="0" borderId="0" xfId="0" applyFont="1" applyAlignment="1"/>
    <xf numFmtId="0" fontId="6" fillId="7" borderId="0" xfId="0" applyFont="1" applyFill="1" applyAlignment="1"/>
    <xf numFmtId="0" fontId="2" fillId="4" borderId="0" xfId="0" applyFont="1" applyFill="1" applyAlignment="1">
      <alignment vertical="center"/>
    </xf>
    <xf numFmtId="0" fontId="4" fillId="0" borderId="0" xfId="0" applyFont="1" applyAlignment="1">
      <alignment vertical="center"/>
    </xf>
    <xf numFmtId="0" fontId="4" fillId="7" borderId="0" xfId="0" applyFont="1" applyFill="1" applyAlignment="1">
      <alignment horizontal="left"/>
    </xf>
    <xf numFmtId="0" fontId="4" fillId="7" borderId="0" xfId="0" applyFont="1" applyFill="1" applyAlignment="1">
      <alignment horizontal="left" wrapText="1"/>
    </xf>
    <xf numFmtId="0" fontId="7" fillId="0" borderId="0" xfId="0" applyFont="1" applyAlignment="1"/>
    <xf numFmtId="0" fontId="9" fillId="0" borderId="0" xfId="0" applyFont="1" applyAlignment="1"/>
    <xf numFmtId="0" fontId="4" fillId="7" borderId="0" xfId="0" applyFont="1" applyFill="1" applyAlignment="1"/>
    <xf numFmtId="0" fontId="10"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8" fillId="7" borderId="0" xfId="0" applyFont="1" applyFill="1" applyAlignment="1">
      <alignment wrapText="1"/>
    </xf>
    <xf numFmtId="0" fontId="11" fillId="0" borderId="0" xfId="0" applyFont="1" applyAlignment="1"/>
    <xf numFmtId="0" fontId="2" fillId="4" borderId="0" xfId="0" applyFont="1" applyFill="1" applyAlignment="1">
      <alignment vertical="center" wrapText="1"/>
    </xf>
    <xf numFmtId="0" fontId="7" fillId="8" borderId="0" xfId="0" applyFont="1" applyFill="1" applyAlignment="1">
      <alignment vertical="center" wrapText="1"/>
    </xf>
    <xf numFmtId="0" fontId="7" fillId="0" borderId="0" xfId="0" applyFont="1" applyAlignment="1">
      <alignment horizontal="center" vertical="center"/>
    </xf>
    <xf numFmtId="0" fontId="7" fillId="9" borderId="0" xfId="0" applyFont="1" applyFill="1" applyAlignment="1">
      <alignment vertical="center" wrapText="1"/>
    </xf>
    <xf numFmtId="0" fontId="4" fillId="7" borderId="0" xfId="0" applyFont="1" applyFill="1" applyAlignment="1">
      <alignment wrapText="1"/>
    </xf>
    <xf numFmtId="0" fontId="7" fillId="0" borderId="0" xfId="0" applyFont="1" applyAlignment="1">
      <alignment wrapText="1"/>
    </xf>
    <xf numFmtId="0" fontId="0" fillId="0" borderId="0" xfId="0" pivotButton="1" applyFont="1" applyAlignment="1">
      <alignment wrapText="1"/>
    </xf>
    <xf numFmtId="0" fontId="1" fillId="10" borderId="0" xfId="0" applyFont="1" applyFill="1" applyAlignment="1"/>
    <xf numFmtId="0" fontId="2" fillId="2" borderId="0" xfId="0" applyFont="1" applyFill="1" applyAlignment="1">
      <alignment vertical="center"/>
    </xf>
    <xf numFmtId="0" fontId="1" fillId="11" borderId="0" xfId="0" applyFont="1" applyFill="1" applyAlignment="1"/>
    <xf numFmtId="0" fontId="1" fillId="12" borderId="0" xfId="0" applyFont="1" applyFill="1" applyAlignment="1"/>
    <xf numFmtId="0" fontId="1" fillId="13" borderId="0" xfId="0" applyFont="1" applyFill="1" applyAlignment="1"/>
    <xf numFmtId="0" fontId="11" fillId="11" borderId="0" xfId="0" applyFont="1" applyFill="1" applyAlignment="1"/>
    <xf numFmtId="0" fontId="11" fillId="12" borderId="0" xfId="0" applyFont="1" applyFill="1" applyAlignment="1">
      <alignment wrapText="1"/>
    </xf>
    <xf numFmtId="0" fontId="11" fillId="13" borderId="0" xfId="0" applyFont="1" applyFill="1" applyAlignment="1"/>
    <xf numFmtId="0" fontId="11" fillId="12" borderId="0" xfId="0" applyFont="1" applyFill="1" applyAlignment="1"/>
    <xf numFmtId="0" fontId="3" fillId="11" borderId="0" xfId="0" applyFont="1" applyFill="1" applyAlignment="1"/>
    <xf numFmtId="0" fontId="12" fillId="12" borderId="0" xfId="0" applyFont="1" applyFill="1" applyAlignment="1"/>
    <xf numFmtId="0" fontId="12" fillId="0" borderId="0" xfId="0" applyFont="1" applyAlignment="1"/>
    <xf numFmtId="0" fontId="4" fillId="0" borderId="0" xfId="0" applyFont="1" applyAlignment="1"/>
  </cellXfs>
  <cellStyles count="1">
    <cellStyle name="Normal" xfId="0" builtinId="0"/>
  </cellStyles>
  <dxfs count="4">
    <dxf>
      <alignment wrapText="1" readingOrder="0"/>
    </dxf>
    <dxf>
      <alignment wrapText="1"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3.xml"/><Relationship Id="rId18" Type="http://schemas.openxmlformats.org/officeDocument/2006/relationships/pivotCacheDefinition" Target="pivotCache/pivotCacheDefinition8.xml"/><Relationship Id="rId26" Type="http://schemas.openxmlformats.org/officeDocument/2006/relationships/pivotCacheDefinition" Target="pivotCache/pivotCacheDefinition16.xml"/><Relationship Id="rId3" Type="http://schemas.openxmlformats.org/officeDocument/2006/relationships/worksheet" Target="worksheets/sheet3.xml"/><Relationship Id="rId21" Type="http://schemas.openxmlformats.org/officeDocument/2006/relationships/pivotCacheDefinition" Target="pivotCache/pivotCacheDefinition11.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openxmlformats.org/officeDocument/2006/relationships/pivotCacheDefinition" Target="pivotCache/pivotCacheDefinition7.xml"/><Relationship Id="rId25" Type="http://schemas.openxmlformats.org/officeDocument/2006/relationships/pivotCacheDefinition" Target="pivotCache/pivotCacheDefinition15.xml"/><Relationship Id="rId2" Type="http://schemas.openxmlformats.org/officeDocument/2006/relationships/worksheet" Target="worksheets/sheet2.xml"/><Relationship Id="rId16" Type="http://schemas.openxmlformats.org/officeDocument/2006/relationships/pivotCacheDefinition" Target="pivotCache/pivotCacheDefinition6.xml"/><Relationship Id="rId20" Type="http://schemas.openxmlformats.org/officeDocument/2006/relationships/pivotCacheDefinition" Target="pivotCache/pivotCacheDefinition1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24" Type="http://schemas.openxmlformats.org/officeDocument/2006/relationships/pivotCacheDefinition" Target="pivotCache/pivotCacheDefinition14.xml"/><Relationship Id="rId5" Type="http://schemas.openxmlformats.org/officeDocument/2006/relationships/worksheet" Target="worksheets/sheet5.xml"/><Relationship Id="rId15" Type="http://schemas.openxmlformats.org/officeDocument/2006/relationships/pivotCacheDefinition" Target="pivotCache/pivotCacheDefinition5.xml"/><Relationship Id="rId23" Type="http://schemas.openxmlformats.org/officeDocument/2006/relationships/pivotCacheDefinition" Target="pivotCache/pivotCacheDefinition1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pivotCacheDefinition" Target="pivotCache/pivotCacheDefinition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4.xml"/><Relationship Id="rId22" Type="http://schemas.openxmlformats.org/officeDocument/2006/relationships/pivotCacheDefinition" Target="pivotCache/pivotCacheDefinition1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pivotSource>
    <c:name>[AUCA Analysis answers.xlsx]Internet Clinical Addiction!PivotTable1</c:name>
    <c:fmtId val="0"/>
  </c:pivotSource>
  <c:chart>
    <c:title>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s>
    <c:plotArea>
      <c:layout/>
      <c:barChart>
        <c:barDir val="col"/>
        <c:grouping val="clustered"/>
        <c:varyColors val="0"/>
        <c:ser>
          <c:idx val="0"/>
          <c:order val="0"/>
          <c:tx>
            <c:strRef>
              <c:f>'Internet Clinical Addiction'!$X$157</c:f>
              <c:strCache>
                <c:ptCount val="1"/>
                <c:pt idx="0">
                  <c:v>Total</c:v>
                </c:pt>
              </c:strCache>
            </c:strRef>
          </c:tx>
          <c:invertIfNegative val="0"/>
          <c:cat>
            <c:strRef>
              <c:f>'Internet Clinical Addiction'!$W$158:$W$160</c:f>
              <c:strCache>
                <c:ptCount val="2"/>
                <c:pt idx="0">
                  <c:v>Female</c:v>
                </c:pt>
                <c:pt idx="1">
                  <c:v>Male</c:v>
                </c:pt>
              </c:strCache>
            </c:strRef>
          </c:cat>
          <c:val>
            <c:numRef>
              <c:f>'Internet Clinical Addiction'!$X$158:$X$160</c:f>
              <c:numCache>
                <c:formatCode>General</c:formatCode>
                <c:ptCount val="2"/>
                <c:pt idx="0">
                  <c:v>23</c:v>
                </c:pt>
                <c:pt idx="1">
                  <c:v>5</c:v>
                </c:pt>
              </c:numCache>
            </c:numRef>
          </c:val>
        </c:ser>
        <c:dLbls>
          <c:showLegendKey val="0"/>
          <c:showVal val="0"/>
          <c:showCatName val="0"/>
          <c:showSerName val="0"/>
          <c:showPercent val="0"/>
          <c:showBubbleSize val="0"/>
        </c:dLbls>
        <c:gapWidth val="150"/>
        <c:axId val="142221824"/>
        <c:axId val="68637184"/>
      </c:barChart>
      <c:catAx>
        <c:axId val="142221824"/>
        <c:scaling>
          <c:orientation val="minMax"/>
        </c:scaling>
        <c:delete val="0"/>
        <c:axPos val="b"/>
        <c:numFmt formatCode="General" sourceLinked="0"/>
        <c:majorTickMark val="out"/>
        <c:minorTickMark val="none"/>
        <c:tickLblPos val="nextTo"/>
        <c:crossAx val="68637184"/>
        <c:crosses val="autoZero"/>
        <c:auto val="1"/>
        <c:lblAlgn val="ctr"/>
        <c:lblOffset val="100"/>
        <c:noMultiLvlLbl val="0"/>
      </c:catAx>
      <c:valAx>
        <c:axId val="68637184"/>
        <c:scaling>
          <c:orientation val="minMax"/>
          <c:max val="23"/>
        </c:scaling>
        <c:delete val="0"/>
        <c:axPos val="l"/>
        <c:majorGridlines/>
        <c:numFmt formatCode="General" sourceLinked="1"/>
        <c:majorTickMark val="out"/>
        <c:minorTickMark val="none"/>
        <c:tickLblPos val="nextTo"/>
        <c:crossAx val="14222182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pivotSource>
    <c:name>[AUCA Analysis answers.xlsx]Type of Message-AUCA-age!PivotTable1</c:name>
    <c:fmtId val="0"/>
  </c:pivotSource>
  <c:chart>
    <c:title>
      <c:tx>
        <c:rich>
          <a:bodyPr/>
          <a:lstStyle/>
          <a:p>
            <a:pPr>
              <a:defRPr/>
            </a:pPr>
            <a:r>
              <a:rPr lang="fr-BE"/>
              <a:t>Total</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s>
    <c:plotArea>
      <c:layout/>
      <c:barChart>
        <c:barDir val="col"/>
        <c:grouping val="stacked"/>
        <c:varyColors val="0"/>
        <c:ser>
          <c:idx val="0"/>
          <c:order val="0"/>
          <c:tx>
            <c:strRef>
              <c:f>'Type of Message-AUCA-age'!$J$19</c:f>
              <c:strCache>
                <c:ptCount val="1"/>
                <c:pt idx="0">
                  <c:v>Total</c:v>
                </c:pt>
              </c:strCache>
            </c:strRef>
          </c:tx>
          <c:invertIfNegative val="0"/>
          <c:cat>
            <c:multiLvlStrRef>
              <c:f>'Type of Message-AUCA-age'!$I$20:$I$32</c:f>
              <c:multiLvlStrCache>
                <c:ptCount val="9"/>
                <c:lvl>
                  <c:pt idx="0">
                    <c:v>Email</c:v>
                  </c:pt>
                  <c:pt idx="1">
                    <c:v>Whatsapp</c:v>
                  </c:pt>
                  <c:pt idx="2">
                    <c:v>Email</c:v>
                  </c:pt>
                  <c:pt idx="3">
                    <c:v>Whatsapp</c:v>
                  </c:pt>
                  <c:pt idx="4">
                    <c:v>Email</c:v>
                  </c:pt>
                  <c:pt idx="5">
                    <c:v>Facebook</c:v>
                  </c:pt>
                  <c:pt idx="6">
                    <c:v>Telegram </c:v>
                  </c:pt>
                  <c:pt idx="7">
                    <c:v>Text/Call</c:v>
                  </c:pt>
                  <c:pt idx="8">
                    <c:v>Whatsapp</c:v>
                  </c:pt>
                </c:lvl>
                <c:lvl>
                  <c:pt idx="0">
                    <c:v>Faculty</c:v>
                  </c:pt>
                  <c:pt idx="2">
                    <c:v>Staff</c:v>
                  </c:pt>
                  <c:pt idx="4">
                    <c:v>Student</c:v>
                  </c:pt>
                </c:lvl>
              </c:multiLvlStrCache>
            </c:multiLvlStrRef>
          </c:cat>
          <c:val>
            <c:numRef>
              <c:f>'Type of Message-AUCA-age'!$J$20:$J$32</c:f>
              <c:numCache>
                <c:formatCode>General</c:formatCode>
                <c:ptCount val="9"/>
                <c:pt idx="0">
                  <c:v>26</c:v>
                </c:pt>
                <c:pt idx="1">
                  <c:v>3</c:v>
                </c:pt>
                <c:pt idx="2">
                  <c:v>20</c:v>
                </c:pt>
                <c:pt idx="3">
                  <c:v>6</c:v>
                </c:pt>
                <c:pt idx="4">
                  <c:v>19</c:v>
                </c:pt>
                <c:pt idx="5">
                  <c:v>26</c:v>
                </c:pt>
                <c:pt idx="6">
                  <c:v>1</c:v>
                </c:pt>
                <c:pt idx="7">
                  <c:v>1</c:v>
                </c:pt>
                <c:pt idx="8">
                  <c:v>68</c:v>
                </c:pt>
              </c:numCache>
            </c:numRef>
          </c:val>
        </c:ser>
        <c:dLbls>
          <c:showLegendKey val="0"/>
          <c:showVal val="0"/>
          <c:showCatName val="0"/>
          <c:showSerName val="0"/>
          <c:showPercent val="0"/>
          <c:showBubbleSize val="0"/>
        </c:dLbls>
        <c:gapWidth val="150"/>
        <c:overlap val="100"/>
        <c:axId val="142927360"/>
        <c:axId val="142935168"/>
      </c:barChart>
      <c:catAx>
        <c:axId val="142927360"/>
        <c:scaling>
          <c:orientation val="minMax"/>
        </c:scaling>
        <c:delete val="0"/>
        <c:axPos val="b"/>
        <c:numFmt formatCode="General" sourceLinked="0"/>
        <c:majorTickMark val="out"/>
        <c:minorTickMark val="none"/>
        <c:tickLblPos val="nextTo"/>
        <c:crossAx val="142935168"/>
        <c:crosses val="autoZero"/>
        <c:auto val="1"/>
        <c:lblAlgn val="ctr"/>
        <c:lblOffset val="100"/>
        <c:noMultiLvlLbl val="0"/>
      </c:catAx>
      <c:valAx>
        <c:axId val="142935168"/>
        <c:scaling>
          <c:orientation val="minMax"/>
        </c:scaling>
        <c:delete val="0"/>
        <c:axPos val="l"/>
        <c:majorGridlines/>
        <c:numFmt formatCode="General" sourceLinked="1"/>
        <c:majorTickMark val="out"/>
        <c:minorTickMark val="none"/>
        <c:tickLblPos val="nextTo"/>
        <c:crossAx val="14292736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21</xdr:col>
      <xdr:colOff>457200</xdr:colOff>
      <xdr:row>129</xdr:row>
      <xdr:rowOff>47626</xdr:rowOff>
    </xdr:from>
    <xdr:to>
      <xdr:col>25</xdr:col>
      <xdr:colOff>304800</xdr:colOff>
      <xdr:row>153</xdr:row>
      <xdr:rowOff>9525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1876425</xdr:colOff>
      <xdr:row>173</xdr:row>
      <xdr:rowOff>147697</xdr:rowOff>
    </xdr:from>
    <xdr:to>
      <xdr:col>2</xdr:col>
      <xdr:colOff>7234563</xdr:colOff>
      <xdr:row>186</xdr:row>
      <xdr:rowOff>523876</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76975" y="28998922"/>
          <a:ext cx="7434588" cy="2776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180</xdr:row>
      <xdr:rowOff>114300</xdr:rowOff>
    </xdr:from>
    <xdr:to>
      <xdr:col>3</xdr:col>
      <xdr:colOff>1047750</xdr:colOff>
      <xdr:row>197</xdr:row>
      <xdr:rowOff>504825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30899100"/>
          <a:ext cx="8048625" cy="3667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207</xdr:row>
      <xdr:rowOff>104775</xdr:rowOff>
    </xdr:from>
    <xdr:to>
      <xdr:col>3</xdr:col>
      <xdr:colOff>1066800</xdr:colOff>
      <xdr:row>226</xdr:row>
      <xdr:rowOff>171450</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6918900"/>
          <a:ext cx="8086725" cy="3724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381000</xdr:colOff>
      <xdr:row>0</xdr:row>
      <xdr:rowOff>395286</xdr:rowOff>
    </xdr:from>
    <xdr:to>
      <xdr:col>10</xdr:col>
      <xdr:colOff>389282</xdr:colOff>
      <xdr:row>15</xdr:row>
      <xdr:rowOff>115955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228601</xdr:colOff>
      <xdr:row>0</xdr:row>
      <xdr:rowOff>163628</xdr:rowOff>
    </xdr:from>
    <xdr:to>
      <xdr:col>14</xdr:col>
      <xdr:colOff>419101</xdr:colOff>
      <xdr:row>5</xdr:row>
      <xdr:rowOff>114300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58376" y="163628"/>
          <a:ext cx="6896100" cy="29796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1" Type="http://schemas.openxmlformats.org/officeDocument/2006/relationships/pivotCacheRecords" Target="pivotCacheRecords12.xml"/></Relationships>
</file>

<file path=xl/pivotCache/_rels/pivotCacheDefinition13.xml.rels><?xml version="1.0" encoding="UTF-8" standalone="yes"?>
<Relationships xmlns="http://schemas.openxmlformats.org/package/2006/relationships"><Relationship Id="rId1" Type="http://schemas.openxmlformats.org/officeDocument/2006/relationships/pivotCacheRecords" Target="pivotCacheRecords13.xml"/></Relationships>
</file>

<file path=xl/pivotCache/_rels/pivotCacheDefinition14.xml.rels><?xml version="1.0" encoding="UTF-8" standalone="yes"?>
<Relationships xmlns="http://schemas.openxmlformats.org/package/2006/relationships"><Relationship Id="rId1" Type="http://schemas.openxmlformats.org/officeDocument/2006/relationships/pivotCacheRecords" Target="pivotCacheRecords14.xml"/></Relationships>
</file>

<file path=xl/pivotCache/_rels/pivotCacheDefinition15.xml.rels><?xml version="1.0" encoding="UTF-8" standalone="yes"?>
<Relationships xmlns="http://schemas.openxmlformats.org/package/2006/relationships"><Relationship Id="rId1" Type="http://schemas.openxmlformats.org/officeDocument/2006/relationships/pivotCacheRecords" Target="pivotCacheRecords15.xml"/></Relationships>
</file>

<file path=xl/pivotCache/_rels/pivotCacheDefinition16.xml.rels><?xml version="1.0" encoding="UTF-8" standalone="yes"?>
<Relationships xmlns="http://schemas.openxmlformats.org/package/2006/relationships"><Relationship Id="rId1" Type="http://schemas.openxmlformats.org/officeDocument/2006/relationships/pivotCacheRecords" Target="pivotCacheRecords16.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r:id="rId1" refreshedBy="user" refreshedDate="42689.684377314814" createdVersion="4" refreshedVersion="4" minRefreshableVersion="3" recordCount="174">
  <cacheSource type="worksheet">
    <worksheetSource ref="R1:T175" sheet="Internet Clinical Addiction"/>
  </cacheSource>
  <cacheFields count="3">
    <cacheField name="Age addicted" numFmtId="0">
      <sharedItems count="6">
        <s v="More than 50"/>
        <s v=""/>
        <s v="Between 20 and 30"/>
        <s v="Under 20"/>
        <s v="Between 40 and 50"/>
        <s v="Between 30 and 40"/>
      </sharedItems>
    </cacheField>
    <cacheField name="Gender addicted" numFmtId="0">
      <sharedItems count="3">
        <s v="Female"/>
        <s v=""/>
        <s v="Male"/>
      </sharedItems>
    </cacheField>
    <cacheField name="AUCA addicted" numFmtId="0">
      <sharedItems count="4">
        <s v="Faculty"/>
        <s v=""/>
        <s v="Student"/>
        <s v="Staff"/>
      </sharedItems>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r:id="rId1" refreshedBy="user" refreshedDate="42699.575732754631" createdVersion="4" refreshedVersion="4" minRefreshableVersion="3" recordCount="174">
  <cacheSource type="worksheet">
    <worksheetSource ref="H1:H175" sheet="Social Media Use"/>
  </cacheSource>
  <cacheFields count="1">
    <cacheField name="Don't look at the original source" numFmtId="0">
      <sharedItems count="4">
        <s v=""/>
        <s v="Staff"/>
        <s v="Student"/>
        <s v="Faculty"/>
      </sharedItems>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r:id="rId1" refreshedBy="user" refreshedDate="42699.596416898145" createdVersion="4" refreshedVersion="4" minRefreshableVersion="3" recordCount="175">
  <cacheSource type="worksheet">
    <worksheetSource ref="A1:B1048576" sheet="Sheet4"/>
  </cacheSource>
  <cacheFields count="2">
    <cacheField name="Do you usually pay attention at the original source of an information published when using social networks?" numFmtId="0">
      <sharedItems containsBlank="1" count="3">
        <m/>
        <s v="Yes"/>
        <s v="No"/>
      </sharedItems>
    </cacheField>
    <cacheField name="Within the AUCA community you are:" numFmtId="0">
      <sharedItems containsBlank="1" count="4">
        <s v="Faculty"/>
        <s v="Student"/>
        <s v="Staff"/>
        <m/>
      </sharedItems>
    </cacheField>
  </cacheFields>
  <extLst>
    <ext xmlns:x14="http://schemas.microsoft.com/office/spreadsheetml/2009/9/main" uri="{725AE2AE-9491-48be-B2B4-4EB974FC3084}">
      <x14:pivotCacheDefinition/>
    </ext>
  </extLst>
</pivotCacheDefinition>
</file>

<file path=xl/pivotCache/pivotCacheDefinition12.xml><?xml version="1.0" encoding="utf-8"?>
<pivotCacheDefinition xmlns="http://schemas.openxmlformats.org/spreadsheetml/2006/main" xmlns:r="http://schemas.openxmlformats.org/officeDocument/2006/relationships" r:id="rId1" refreshedBy="user" refreshedDate="42699.606044097221" createdVersion="4" refreshedVersion="4" minRefreshableVersion="3" recordCount="175">
  <cacheSource type="worksheet">
    <worksheetSource ref="B1:B1048576" sheet="Phone Addiction"/>
  </cacheSource>
  <cacheFields count="1">
    <cacheField name="When you wake up at the middle of the night, do you check your smartphone?" numFmtId="0">
      <sharedItems containsBlank="1" count="6">
        <s v="I often check it."/>
        <s v="Sometimes I check it."/>
        <s v="I never check my phone when I wake up during the night."/>
        <s v="I never wake up during the night. I sleep like a baby."/>
        <s v="Almost every night."/>
        <m/>
      </sharedItems>
    </cacheField>
  </cacheFields>
  <extLst>
    <ext xmlns:x14="http://schemas.microsoft.com/office/spreadsheetml/2009/9/main" uri="{725AE2AE-9491-48be-B2B4-4EB974FC3084}">
      <x14:pivotCacheDefinition/>
    </ext>
  </extLst>
</pivotCacheDefinition>
</file>

<file path=xl/pivotCache/pivotCacheDefinition13.xml><?xml version="1.0" encoding="utf-8"?>
<pivotCacheDefinition xmlns="http://schemas.openxmlformats.org/spreadsheetml/2006/main" xmlns:r="http://schemas.openxmlformats.org/officeDocument/2006/relationships" r:id="rId1" refreshedBy="user" refreshedDate="42699.608586805552" createdVersion="4" refreshedVersion="4" minRefreshableVersion="3" recordCount="206">
  <cacheSource type="worksheet">
    <worksheetSource ref="D1:D1048576" sheet="Phone Addiction"/>
  </cacheSource>
  <cacheFields count="1">
    <cacheField name="How do you feel without your phone?" numFmtId="0">
      <sharedItems containsBlank="1" count="6">
        <s v="Anxious"/>
        <s v="Lost"/>
        <s v="Perfectly fine"/>
        <s v="Frustrated"/>
        <m/>
        <s v="Happy"/>
      </sharedItems>
    </cacheField>
  </cacheFields>
  <extLst>
    <ext xmlns:x14="http://schemas.microsoft.com/office/spreadsheetml/2009/9/main" uri="{725AE2AE-9491-48be-B2B4-4EB974FC3084}">
      <x14:pivotCacheDefinition/>
    </ext>
  </extLst>
</pivotCacheDefinition>
</file>

<file path=xl/pivotCache/pivotCacheDefinition14.xml><?xml version="1.0" encoding="utf-8"?>
<pivotCacheDefinition xmlns="http://schemas.openxmlformats.org/spreadsheetml/2006/main" xmlns:r="http://schemas.openxmlformats.org/officeDocument/2006/relationships" r:id="rId1" refreshedBy="user" refreshedDate="42699.740679976851" createdVersion="4" refreshedVersion="4" minRefreshableVersion="3" recordCount="225">
  <cacheSource type="worksheet">
    <worksheetSource ref="K1:K1048576" sheet="Phone addiction without NO"/>
  </cacheSource>
  <cacheFields count="1">
    <cacheField name="MEGA TOTAL" numFmtId="0">
      <sharedItems containsString="0" containsBlank="1" containsNumber="1" containsInteger="1" minValue="-1" maxValue="17" count="20">
        <n v="9"/>
        <n v="3"/>
        <n v="5"/>
        <n v="8"/>
        <n v="-1"/>
        <n v="7"/>
        <n v="12"/>
        <n v="11"/>
        <n v="10"/>
        <n v="17"/>
        <n v="13"/>
        <n v="2"/>
        <n v="14"/>
        <n v="6"/>
        <n v="1"/>
        <n v="15"/>
        <n v="16"/>
        <n v="4"/>
        <n v="0"/>
        <m/>
      </sharedItems>
    </cacheField>
  </cacheFields>
  <extLst>
    <ext xmlns:x14="http://schemas.microsoft.com/office/spreadsheetml/2009/9/main" uri="{725AE2AE-9491-48be-B2B4-4EB974FC3084}">
      <x14:pivotCacheDefinition/>
    </ext>
  </extLst>
</pivotCacheDefinition>
</file>

<file path=xl/pivotCache/pivotCacheDefinition15.xml><?xml version="1.0" encoding="utf-8"?>
<pivotCacheDefinition xmlns="http://schemas.openxmlformats.org/spreadsheetml/2006/main" xmlns:r="http://schemas.openxmlformats.org/officeDocument/2006/relationships" r:id="rId1" refreshedBy="user" refreshedDate="42702.651100462965" createdVersion="4" refreshedVersion="4" minRefreshableVersion="3" recordCount="175">
  <cacheSource type="worksheet">
    <worksheetSource ref="B1:B1048576" sheet="Internet Behavioral addiction"/>
  </cacheSource>
  <cacheFields count="1">
    <cacheField name="How do you feel when you cannot use the Internet for any kind of reasons (no internet connection, cinema, etc.)?" numFmtId="0">
      <sharedItems containsBlank="1" count="6">
        <s v="Moody"/>
        <s v="Alright"/>
        <s v="Totally fine"/>
        <s v="Irritable"/>
        <s v="Depressed"/>
        <m/>
      </sharedItems>
    </cacheField>
  </cacheFields>
  <extLst>
    <ext xmlns:x14="http://schemas.microsoft.com/office/spreadsheetml/2009/9/main" uri="{725AE2AE-9491-48be-B2B4-4EB974FC3084}">
      <x14:pivotCacheDefinition/>
    </ext>
  </extLst>
</pivotCacheDefinition>
</file>

<file path=xl/pivotCache/pivotCacheDefinition16.xml><?xml version="1.0" encoding="utf-8"?>
<pivotCacheDefinition xmlns="http://schemas.openxmlformats.org/spreadsheetml/2006/main" xmlns:r="http://schemas.openxmlformats.org/officeDocument/2006/relationships" r:id="rId1" refreshedBy="user" refreshedDate="42702.654666319446" createdVersion="4" refreshedVersion="4" minRefreshableVersion="3" recordCount="174">
  <cacheSource type="worksheet">
    <worksheetSource ref="D1:D175" sheet="Internet Behavioral addiction"/>
  </cacheSource>
  <cacheFields count="1">
    <cacheField name="How often do you check your emails/messages during one day?" numFmtId="0">
      <sharedItems containsBlank="1" count="5">
        <s v="Constantly"/>
        <s v="A few times"/>
        <s v="Every hour approximately"/>
        <s v="Once  or Twice"/>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user" refreshedDate="42690.629482986114" createdVersion="4" refreshedVersion="4" minRefreshableVersion="3" recordCount="174">
  <cacheSource type="worksheet">
    <worksheetSource ref="A1:B175" sheet="Type of Message-AUCA-age"/>
  </cacheSource>
  <cacheFields count="2">
    <cacheField name="What type of virtual message communication type do you use the most in AUCA?" numFmtId="0">
      <sharedItems count="9">
        <s v="Email"/>
        <s v="Facebook"/>
        <s v="Whatsapp"/>
        <s v="Telegram "/>
        <s v="Whatsapp, Facebook app and Email, depending on who I communicate with"/>
        <s v="  all listed above "/>
        <s v="Doing assignments"/>
        <s v="FreedCamp"/>
        <s v="Text/Call"/>
      </sharedItems>
    </cacheField>
    <cacheField name="Within the AUCA community you are:" numFmtId="0">
      <sharedItems count="3">
        <s v="Faculty"/>
        <s v="Student"/>
        <s v="Staff"/>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user" refreshedDate="42691.656248842592" createdVersion="4" refreshedVersion="4" minRefreshableVersion="3" recordCount="174">
  <cacheSource type="worksheet">
    <worksheetSource ref="B1:B175" sheet="Email management"/>
  </cacheSource>
  <cacheFields count="1">
    <cacheField name="Do you feel overwhelmed when managing your emails/messages?" numFmtId="0">
      <sharedItems containsSemiMixedTypes="0" containsString="0" containsNumber="1" containsInteger="1" minValue="0" maxValue="5" count="6">
        <n v="1"/>
        <n v="3"/>
        <n v="4"/>
        <n v="5"/>
        <n v="2"/>
        <n v="0"/>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user" refreshedDate="42691.659493171297" createdVersion="4" refreshedVersion="4" minRefreshableVersion="3" recordCount="174">
  <cacheSource type="worksheet">
    <worksheetSource ref="D1:D175" sheet="Email management"/>
  </cacheSource>
  <cacheFields count="1">
    <cacheField name="How often do you check your emails/messages during one day?" numFmtId="0">
      <sharedItems containsBlank="1" count="5">
        <s v="Constantly"/>
        <s v="A few times"/>
        <s v="Every hour approximately"/>
        <s v="Once  or Twice"/>
        <m/>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user" refreshedDate="42692.497629513891" createdVersion="4" refreshedVersion="4" minRefreshableVersion="3" recordCount="183">
  <cacheSource type="worksheet">
    <worksheetSource ref="C1:C1048576" sheet="Logical amount of time"/>
  </cacheSource>
  <cacheFields count="1">
    <cacheField name="How much time do you spend online in total every day? " numFmtId="0">
      <sharedItems containsString="0" containsBlank="1" containsNumber="1" minValue="1" maxValue="10" count="12">
        <n v="4"/>
        <n v="8"/>
        <n v="5"/>
        <n v="9"/>
        <n v="2"/>
        <n v="7"/>
        <n v="6"/>
        <n v="3"/>
        <n v="10"/>
        <m/>
        <n v="1"/>
        <n v="5.4593023255813957"/>
      </sharedItems>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user" refreshedDate="42692.505971759259" createdVersion="4" refreshedVersion="4" minRefreshableVersion="3" recordCount="57">
  <cacheSource type="worksheet">
    <worksheetSource ref="A1:A58" sheet="Email Management Staff + Facult"/>
  </cacheSource>
  <cacheFields count="1">
    <cacheField name="Do you usually feel preoccupied with your Email box (think about previous on-line activity or anticipate next on-line session)?" numFmtId="0">
      <sharedItems containsBlank="1" count="3">
        <s v="Yes"/>
        <s v="No"/>
        <m/>
      </sharedItems>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edBy="user" refreshedDate="42692.507255324075" createdVersion="4" refreshedVersion="4" minRefreshableVersion="3" recordCount="57">
  <cacheSource type="worksheet">
    <worksheetSource ref="D1:D58" sheet="Email Management Staff + Facult"/>
  </cacheSource>
  <cacheFields count="1">
    <cacheField name="How often do you check your emails/messages during one day?" numFmtId="0">
      <sharedItems containsBlank="1" count="5">
        <s v="Constantly"/>
        <s v="A few times"/>
        <s v="Every hour approximately"/>
        <s v="Once  or Twice"/>
        <m/>
      </sharedItems>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r:id="rId1" refreshedBy="user" refreshedDate="42699.569039467591" createdVersion="4" refreshedVersion="4" minRefreshableVersion="3" recordCount="177">
  <cacheSource type="worksheet">
    <worksheetSource ref="A1:A1048576" sheet="No Internet at AUCA"/>
  </cacheSource>
  <cacheFields count="1">
    <cacheField name="How would you feel about it?" numFmtId="0">
      <sharedItems containsString="0" containsBlank="1" containsNumber="1" containsInteger="1" minValue="1" maxValue="6" count="7">
        <n v="3"/>
        <n v="4"/>
        <n v="2"/>
        <n v="5"/>
        <n v="1"/>
        <n v="6"/>
        <m/>
      </sharedItems>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r:id="rId1" refreshedBy="user" refreshedDate="42699.569868287035" createdVersion="4" refreshedVersion="4" minRefreshableVersion="3" recordCount="174">
  <cacheSource type="worksheet">
    <worksheetSource ref="B1:B175" sheet="No Internet at AUCA"/>
  </cacheSource>
  <cacheFields count="1">
    <cacheField name="How would it impact your work/studies? " numFmtId="0">
      <sharedItems containsString="0" containsBlank="1" containsNumber="1" containsInteger="1" minValue="1" maxValue="6" count="7">
        <n v="3"/>
        <n v="1"/>
        <n v="5"/>
        <n v="2"/>
        <n v="6"/>
        <n v="4"/>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4">
  <r>
    <x v="0"/>
    <x v="0"/>
    <x v="0"/>
  </r>
  <r>
    <x v="1"/>
    <x v="1"/>
    <x v="1"/>
  </r>
  <r>
    <x v="1"/>
    <x v="1"/>
    <x v="1"/>
  </r>
  <r>
    <x v="1"/>
    <x v="1"/>
    <x v="1"/>
  </r>
  <r>
    <x v="1"/>
    <x v="1"/>
    <x v="1"/>
  </r>
  <r>
    <x v="1"/>
    <x v="1"/>
    <x v="1"/>
  </r>
  <r>
    <x v="1"/>
    <x v="1"/>
    <x v="1"/>
  </r>
  <r>
    <x v="1"/>
    <x v="1"/>
    <x v="1"/>
  </r>
  <r>
    <x v="2"/>
    <x v="0"/>
    <x v="2"/>
  </r>
  <r>
    <x v="1"/>
    <x v="1"/>
    <x v="1"/>
  </r>
  <r>
    <x v="1"/>
    <x v="1"/>
    <x v="1"/>
  </r>
  <r>
    <x v="2"/>
    <x v="0"/>
    <x v="2"/>
  </r>
  <r>
    <x v="1"/>
    <x v="1"/>
    <x v="1"/>
  </r>
  <r>
    <x v="2"/>
    <x v="0"/>
    <x v="2"/>
  </r>
  <r>
    <x v="1"/>
    <x v="1"/>
    <x v="1"/>
  </r>
  <r>
    <x v="1"/>
    <x v="1"/>
    <x v="1"/>
  </r>
  <r>
    <x v="1"/>
    <x v="1"/>
    <x v="1"/>
  </r>
  <r>
    <x v="1"/>
    <x v="1"/>
    <x v="1"/>
  </r>
  <r>
    <x v="1"/>
    <x v="1"/>
    <x v="1"/>
  </r>
  <r>
    <x v="1"/>
    <x v="1"/>
    <x v="1"/>
  </r>
  <r>
    <x v="1"/>
    <x v="1"/>
    <x v="1"/>
  </r>
  <r>
    <x v="1"/>
    <x v="1"/>
    <x v="1"/>
  </r>
  <r>
    <x v="1"/>
    <x v="1"/>
    <x v="1"/>
  </r>
  <r>
    <x v="1"/>
    <x v="1"/>
    <x v="1"/>
  </r>
  <r>
    <x v="1"/>
    <x v="1"/>
    <x v="1"/>
  </r>
  <r>
    <x v="1"/>
    <x v="1"/>
    <x v="1"/>
  </r>
  <r>
    <x v="1"/>
    <x v="1"/>
    <x v="1"/>
  </r>
  <r>
    <x v="1"/>
    <x v="1"/>
    <x v="1"/>
  </r>
  <r>
    <x v="1"/>
    <x v="1"/>
    <x v="1"/>
  </r>
  <r>
    <x v="1"/>
    <x v="1"/>
    <x v="1"/>
  </r>
  <r>
    <x v="1"/>
    <x v="1"/>
    <x v="1"/>
  </r>
  <r>
    <x v="1"/>
    <x v="1"/>
    <x v="1"/>
  </r>
  <r>
    <x v="2"/>
    <x v="2"/>
    <x v="2"/>
  </r>
  <r>
    <x v="1"/>
    <x v="1"/>
    <x v="1"/>
  </r>
  <r>
    <x v="1"/>
    <x v="1"/>
    <x v="1"/>
  </r>
  <r>
    <x v="1"/>
    <x v="1"/>
    <x v="1"/>
  </r>
  <r>
    <x v="1"/>
    <x v="1"/>
    <x v="1"/>
  </r>
  <r>
    <x v="1"/>
    <x v="1"/>
    <x v="1"/>
  </r>
  <r>
    <x v="1"/>
    <x v="1"/>
    <x v="1"/>
  </r>
  <r>
    <x v="1"/>
    <x v="1"/>
    <x v="1"/>
  </r>
  <r>
    <x v="1"/>
    <x v="1"/>
    <x v="1"/>
  </r>
  <r>
    <x v="1"/>
    <x v="1"/>
    <x v="1"/>
  </r>
  <r>
    <x v="3"/>
    <x v="0"/>
    <x v="2"/>
  </r>
  <r>
    <x v="2"/>
    <x v="0"/>
    <x v="2"/>
  </r>
  <r>
    <x v="1"/>
    <x v="1"/>
    <x v="1"/>
  </r>
  <r>
    <x v="1"/>
    <x v="1"/>
    <x v="1"/>
  </r>
  <r>
    <x v="1"/>
    <x v="1"/>
    <x v="1"/>
  </r>
  <r>
    <x v="1"/>
    <x v="1"/>
    <x v="1"/>
  </r>
  <r>
    <x v="1"/>
    <x v="1"/>
    <x v="1"/>
  </r>
  <r>
    <x v="1"/>
    <x v="1"/>
    <x v="1"/>
  </r>
  <r>
    <x v="1"/>
    <x v="1"/>
    <x v="1"/>
  </r>
  <r>
    <x v="3"/>
    <x v="2"/>
    <x v="2"/>
  </r>
  <r>
    <x v="1"/>
    <x v="1"/>
    <x v="1"/>
  </r>
  <r>
    <x v="1"/>
    <x v="1"/>
    <x v="1"/>
  </r>
  <r>
    <x v="1"/>
    <x v="1"/>
    <x v="1"/>
  </r>
  <r>
    <x v="1"/>
    <x v="1"/>
    <x v="1"/>
  </r>
  <r>
    <x v="1"/>
    <x v="1"/>
    <x v="1"/>
  </r>
  <r>
    <x v="1"/>
    <x v="1"/>
    <x v="1"/>
  </r>
  <r>
    <x v="1"/>
    <x v="1"/>
    <x v="1"/>
  </r>
  <r>
    <x v="4"/>
    <x v="0"/>
    <x v="3"/>
  </r>
  <r>
    <x v="3"/>
    <x v="0"/>
    <x v="2"/>
  </r>
  <r>
    <x v="3"/>
    <x v="0"/>
    <x v="2"/>
  </r>
  <r>
    <x v="1"/>
    <x v="1"/>
    <x v="1"/>
  </r>
  <r>
    <x v="5"/>
    <x v="0"/>
    <x v="3"/>
  </r>
  <r>
    <x v="1"/>
    <x v="1"/>
    <x v="1"/>
  </r>
  <r>
    <x v="1"/>
    <x v="1"/>
    <x v="1"/>
  </r>
  <r>
    <x v="1"/>
    <x v="1"/>
    <x v="1"/>
  </r>
  <r>
    <x v="1"/>
    <x v="1"/>
    <x v="1"/>
  </r>
  <r>
    <x v="1"/>
    <x v="1"/>
    <x v="1"/>
  </r>
  <r>
    <x v="1"/>
    <x v="1"/>
    <x v="1"/>
  </r>
  <r>
    <x v="1"/>
    <x v="1"/>
    <x v="1"/>
  </r>
  <r>
    <x v="1"/>
    <x v="1"/>
    <x v="1"/>
  </r>
  <r>
    <x v="1"/>
    <x v="1"/>
    <x v="1"/>
  </r>
  <r>
    <x v="1"/>
    <x v="1"/>
    <x v="1"/>
  </r>
  <r>
    <x v="1"/>
    <x v="1"/>
    <x v="1"/>
  </r>
  <r>
    <x v="1"/>
    <x v="1"/>
    <x v="1"/>
  </r>
  <r>
    <x v="1"/>
    <x v="1"/>
    <x v="1"/>
  </r>
  <r>
    <x v="1"/>
    <x v="1"/>
    <x v="1"/>
  </r>
  <r>
    <x v="1"/>
    <x v="1"/>
    <x v="1"/>
  </r>
  <r>
    <x v="1"/>
    <x v="1"/>
    <x v="1"/>
  </r>
  <r>
    <x v="1"/>
    <x v="1"/>
    <x v="1"/>
  </r>
  <r>
    <x v="1"/>
    <x v="1"/>
    <x v="1"/>
  </r>
  <r>
    <x v="3"/>
    <x v="0"/>
    <x v="2"/>
  </r>
  <r>
    <x v="1"/>
    <x v="1"/>
    <x v="1"/>
  </r>
  <r>
    <x v="1"/>
    <x v="1"/>
    <x v="1"/>
  </r>
  <r>
    <x v="1"/>
    <x v="1"/>
    <x v="1"/>
  </r>
  <r>
    <x v="1"/>
    <x v="1"/>
    <x v="1"/>
  </r>
  <r>
    <x v="3"/>
    <x v="0"/>
    <x v="2"/>
  </r>
  <r>
    <x v="1"/>
    <x v="1"/>
    <x v="1"/>
  </r>
  <r>
    <x v="2"/>
    <x v="0"/>
    <x v="2"/>
  </r>
  <r>
    <x v="1"/>
    <x v="1"/>
    <x v="1"/>
  </r>
  <r>
    <x v="1"/>
    <x v="1"/>
    <x v="1"/>
  </r>
  <r>
    <x v="1"/>
    <x v="1"/>
    <x v="1"/>
  </r>
  <r>
    <x v="1"/>
    <x v="1"/>
    <x v="1"/>
  </r>
  <r>
    <x v="1"/>
    <x v="1"/>
    <x v="1"/>
  </r>
  <r>
    <x v="1"/>
    <x v="1"/>
    <x v="1"/>
  </r>
  <r>
    <x v="1"/>
    <x v="1"/>
    <x v="1"/>
  </r>
  <r>
    <x v="1"/>
    <x v="1"/>
    <x v="1"/>
  </r>
  <r>
    <x v="1"/>
    <x v="1"/>
    <x v="1"/>
  </r>
  <r>
    <x v="2"/>
    <x v="2"/>
    <x v="2"/>
  </r>
  <r>
    <x v="1"/>
    <x v="1"/>
    <x v="1"/>
  </r>
  <r>
    <x v="2"/>
    <x v="0"/>
    <x v="2"/>
  </r>
  <r>
    <x v="1"/>
    <x v="1"/>
    <x v="1"/>
  </r>
  <r>
    <x v="1"/>
    <x v="1"/>
    <x v="1"/>
  </r>
  <r>
    <x v="2"/>
    <x v="0"/>
    <x v="2"/>
  </r>
  <r>
    <x v="3"/>
    <x v="0"/>
    <x v="3"/>
  </r>
  <r>
    <x v="1"/>
    <x v="1"/>
    <x v="1"/>
  </r>
  <r>
    <x v="1"/>
    <x v="1"/>
    <x v="1"/>
  </r>
  <r>
    <x v="1"/>
    <x v="1"/>
    <x v="1"/>
  </r>
  <r>
    <x v="1"/>
    <x v="1"/>
    <x v="1"/>
  </r>
  <r>
    <x v="1"/>
    <x v="1"/>
    <x v="1"/>
  </r>
  <r>
    <x v="1"/>
    <x v="1"/>
    <x v="1"/>
  </r>
  <r>
    <x v="1"/>
    <x v="1"/>
    <x v="1"/>
  </r>
  <r>
    <x v="1"/>
    <x v="1"/>
    <x v="1"/>
  </r>
  <r>
    <x v="1"/>
    <x v="1"/>
    <x v="1"/>
  </r>
  <r>
    <x v="3"/>
    <x v="0"/>
    <x v="2"/>
  </r>
  <r>
    <x v="1"/>
    <x v="1"/>
    <x v="1"/>
  </r>
  <r>
    <x v="1"/>
    <x v="1"/>
    <x v="1"/>
  </r>
  <r>
    <x v="3"/>
    <x v="0"/>
    <x v="2"/>
  </r>
  <r>
    <x v="1"/>
    <x v="1"/>
    <x v="1"/>
  </r>
  <r>
    <x v="1"/>
    <x v="1"/>
    <x v="1"/>
  </r>
  <r>
    <x v="1"/>
    <x v="1"/>
    <x v="1"/>
  </r>
  <r>
    <x v="1"/>
    <x v="1"/>
    <x v="1"/>
  </r>
  <r>
    <x v="1"/>
    <x v="1"/>
    <x v="1"/>
  </r>
  <r>
    <x v="2"/>
    <x v="0"/>
    <x v="2"/>
  </r>
  <r>
    <x v="1"/>
    <x v="1"/>
    <x v="1"/>
  </r>
  <r>
    <x v="1"/>
    <x v="1"/>
    <x v="1"/>
  </r>
  <r>
    <x v="1"/>
    <x v="1"/>
    <x v="1"/>
  </r>
  <r>
    <x v="1"/>
    <x v="1"/>
    <x v="1"/>
  </r>
  <r>
    <x v="1"/>
    <x v="1"/>
    <x v="1"/>
  </r>
  <r>
    <x v="2"/>
    <x v="2"/>
    <x v="2"/>
  </r>
  <r>
    <x v="1"/>
    <x v="1"/>
    <x v="1"/>
  </r>
  <r>
    <x v="1"/>
    <x v="1"/>
    <x v="1"/>
  </r>
  <r>
    <x v="1"/>
    <x v="1"/>
    <x v="1"/>
  </r>
  <r>
    <x v="1"/>
    <x v="1"/>
    <x v="1"/>
  </r>
  <r>
    <x v="1"/>
    <x v="1"/>
    <x v="1"/>
  </r>
  <r>
    <x v="2"/>
    <x v="2"/>
    <x v="2"/>
  </r>
  <r>
    <x v="1"/>
    <x v="1"/>
    <x v="1"/>
  </r>
  <r>
    <x v="1"/>
    <x v="1"/>
    <x v="1"/>
  </r>
  <r>
    <x v="1"/>
    <x v="1"/>
    <x v="1"/>
  </r>
  <r>
    <x v="1"/>
    <x v="1"/>
    <x v="1"/>
  </r>
  <r>
    <x v="1"/>
    <x v="1"/>
    <x v="1"/>
  </r>
  <r>
    <x v="1"/>
    <x v="1"/>
    <x v="1"/>
  </r>
  <r>
    <x v="1"/>
    <x v="1"/>
    <x v="1"/>
  </r>
  <r>
    <x v="1"/>
    <x v="1"/>
    <x v="1"/>
  </r>
  <r>
    <x v="1"/>
    <x v="1"/>
    <x v="1"/>
  </r>
  <r>
    <x v="1"/>
    <x v="1"/>
    <x v="1"/>
  </r>
  <r>
    <x v="1"/>
    <x v="1"/>
    <x v="1"/>
  </r>
  <r>
    <x v="1"/>
    <x v="1"/>
    <x v="1"/>
  </r>
  <r>
    <x v="1"/>
    <x v="1"/>
    <x v="1"/>
  </r>
  <r>
    <x v="2"/>
    <x v="0"/>
    <x v="2"/>
  </r>
  <r>
    <x v="1"/>
    <x v="1"/>
    <x v="1"/>
  </r>
  <r>
    <x v="1"/>
    <x v="1"/>
    <x v="1"/>
  </r>
  <r>
    <x v="1"/>
    <x v="1"/>
    <x v="1"/>
  </r>
  <r>
    <x v="1"/>
    <x v="1"/>
    <x v="1"/>
  </r>
  <r>
    <x v="1"/>
    <x v="1"/>
    <x v="1"/>
  </r>
  <r>
    <x v="2"/>
    <x v="0"/>
    <x v="2"/>
  </r>
  <r>
    <x v="1"/>
    <x v="1"/>
    <x v="1"/>
  </r>
  <r>
    <x v="1"/>
    <x v="1"/>
    <x v="1"/>
  </r>
  <r>
    <x v="1"/>
    <x v="1"/>
    <x v="1"/>
  </r>
  <r>
    <x v="1"/>
    <x v="1"/>
    <x v="1"/>
  </r>
  <r>
    <x v="1"/>
    <x v="1"/>
    <x v="1"/>
  </r>
  <r>
    <x v="1"/>
    <x v="1"/>
    <x v="1"/>
  </r>
  <r>
    <x v="1"/>
    <x v="1"/>
    <x v="1"/>
  </r>
  <r>
    <x v="1"/>
    <x v="1"/>
    <x v="1"/>
  </r>
  <r>
    <x v="3"/>
    <x v="0"/>
    <x v="2"/>
  </r>
  <r>
    <x v="1"/>
    <x v="1"/>
    <x v="1"/>
  </r>
  <r>
    <x v="1"/>
    <x v="1"/>
    <x v="1"/>
  </r>
  <r>
    <x v="4"/>
    <x v="0"/>
    <x v="3"/>
  </r>
  <r>
    <x v="1"/>
    <x v="1"/>
    <x v="1"/>
  </r>
  <r>
    <x v="1"/>
    <x v="1"/>
    <x v="1"/>
  </r>
  <r>
    <x v="1"/>
    <x v="1"/>
    <x v="1"/>
  </r>
  <r>
    <x v="1"/>
    <x v="1"/>
    <x v="1"/>
  </r>
  <r>
    <x v="1"/>
    <x v="1"/>
    <x v="1"/>
  </r>
</pivotCacheRecords>
</file>

<file path=xl/pivotCache/pivotCacheRecords10.xml><?xml version="1.0" encoding="utf-8"?>
<pivotCacheRecords xmlns="http://schemas.openxmlformats.org/spreadsheetml/2006/main" xmlns:r="http://schemas.openxmlformats.org/officeDocument/2006/relationships" count="174">
  <r>
    <x v="0"/>
  </r>
  <r>
    <x v="0"/>
  </r>
  <r>
    <x v="0"/>
  </r>
  <r>
    <x v="0"/>
  </r>
  <r>
    <x v="1"/>
  </r>
  <r>
    <x v="0"/>
  </r>
  <r>
    <x v="0"/>
  </r>
  <r>
    <x v="0"/>
  </r>
  <r>
    <x v="0"/>
  </r>
  <r>
    <x v="2"/>
  </r>
  <r>
    <x v="0"/>
  </r>
  <r>
    <x v="2"/>
  </r>
  <r>
    <x v="0"/>
  </r>
  <r>
    <x v="0"/>
  </r>
  <r>
    <x v="0"/>
  </r>
  <r>
    <x v="0"/>
  </r>
  <r>
    <x v="0"/>
  </r>
  <r>
    <x v="0"/>
  </r>
  <r>
    <x v="0"/>
  </r>
  <r>
    <x v="0"/>
  </r>
  <r>
    <x v="0"/>
  </r>
  <r>
    <x v="0"/>
  </r>
  <r>
    <x v="0"/>
  </r>
  <r>
    <x v="0"/>
  </r>
  <r>
    <x v="0"/>
  </r>
  <r>
    <x v="0"/>
  </r>
  <r>
    <x v="0"/>
  </r>
  <r>
    <x v="2"/>
  </r>
  <r>
    <x v="0"/>
  </r>
  <r>
    <x v="0"/>
  </r>
  <r>
    <x v="0"/>
  </r>
  <r>
    <x v="0"/>
  </r>
  <r>
    <x v="0"/>
  </r>
  <r>
    <x v="0"/>
  </r>
  <r>
    <x v="0"/>
  </r>
  <r>
    <x v="0"/>
  </r>
  <r>
    <x v="2"/>
  </r>
  <r>
    <x v="0"/>
  </r>
  <r>
    <x v="0"/>
  </r>
  <r>
    <x v="0"/>
  </r>
  <r>
    <x v="0"/>
  </r>
  <r>
    <x v="0"/>
  </r>
  <r>
    <x v="2"/>
  </r>
  <r>
    <x v="0"/>
  </r>
  <r>
    <x v="0"/>
  </r>
  <r>
    <x v="0"/>
  </r>
  <r>
    <x v="0"/>
  </r>
  <r>
    <x v="0"/>
  </r>
  <r>
    <x v="3"/>
  </r>
  <r>
    <x v="0"/>
  </r>
  <r>
    <x v="0"/>
  </r>
  <r>
    <x v="0"/>
  </r>
  <r>
    <x v="2"/>
  </r>
  <r>
    <x v="0"/>
  </r>
  <r>
    <x v="0"/>
  </r>
  <r>
    <x v="0"/>
  </r>
  <r>
    <x v="0"/>
  </r>
  <r>
    <x v="0"/>
  </r>
  <r>
    <x v="0"/>
  </r>
  <r>
    <x v="0"/>
  </r>
  <r>
    <x v="2"/>
  </r>
  <r>
    <x v="0"/>
  </r>
  <r>
    <x v="0"/>
  </r>
  <r>
    <x v="0"/>
  </r>
  <r>
    <x v="2"/>
  </r>
  <r>
    <x v="0"/>
  </r>
  <r>
    <x v="0"/>
  </r>
  <r>
    <x v="0"/>
  </r>
  <r>
    <x v="0"/>
  </r>
  <r>
    <x v="0"/>
  </r>
  <r>
    <x v="1"/>
  </r>
  <r>
    <x v="2"/>
  </r>
  <r>
    <x v="0"/>
  </r>
  <r>
    <x v="2"/>
  </r>
  <r>
    <x v="0"/>
  </r>
  <r>
    <x v="1"/>
  </r>
  <r>
    <x v="0"/>
  </r>
  <r>
    <x v="0"/>
  </r>
  <r>
    <x v="2"/>
  </r>
  <r>
    <x v="0"/>
  </r>
  <r>
    <x v="2"/>
  </r>
  <r>
    <x v="1"/>
  </r>
  <r>
    <x v="0"/>
  </r>
  <r>
    <x v="2"/>
  </r>
  <r>
    <x v="0"/>
  </r>
  <r>
    <x v="0"/>
  </r>
  <r>
    <x v="0"/>
  </r>
  <r>
    <x v="0"/>
  </r>
  <r>
    <x v="2"/>
  </r>
  <r>
    <x v="0"/>
  </r>
  <r>
    <x v="0"/>
  </r>
  <r>
    <x v="0"/>
  </r>
  <r>
    <x v="2"/>
  </r>
  <r>
    <x v="0"/>
  </r>
  <r>
    <x v="1"/>
  </r>
  <r>
    <x v="0"/>
  </r>
  <r>
    <x v="0"/>
  </r>
  <r>
    <x v="2"/>
  </r>
  <r>
    <x v="0"/>
  </r>
  <r>
    <x v="2"/>
  </r>
  <r>
    <x v="0"/>
  </r>
  <r>
    <x v="0"/>
  </r>
  <r>
    <x v="0"/>
  </r>
  <r>
    <x v="1"/>
  </r>
  <r>
    <x v="0"/>
  </r>
  <r>
    <x v="0"/>
  </r>
  <r>
    <x v="0"/>
  </r>
  <r>
    <x v="2"/>
  </r>
  <r>
    <x v="0"/>
  </r>
  <r>
    <x v="0"/>
  </r>
  <r>
    <x v="0"/>
  </r>
  <r>
    <x v="0"/>
  </r>
  <r>
    <x v="0"/>
  </r>
  <r>
    <x v="0"/>
  </r>
  <r>
    <x v="2"/>
  </r>
  <r>
    <x v="2"/>
  </r>
  <r>
    <x v="2"/>
  </r>
  <r>
    <x v="0"/>
  </r>
  <r>
    <x v="0"/>
  </r>
  <r>
    <x v="0"/>
  </r>
  <r>
    <x v="2"/>
  </r>
  <r>
    <x v="0"/>
  </r>
  <r>
    <x v="0"/>
  </r>
  <r>
    <x v="0"/>
  </r>
  <r>
    <x v="0"/>
  </r>
  <r>
    <x v="0"/>
  </r>
  <r>
    <x v="0"/>
  </r>
  <r>
    <x v="0"/>
  </r>
  <r>
    <x v="0"/>
  </r>
  <r>
    <x v="0"/>
  </r>
  <r>
    <x v="2"/>
  </r>
  <r>
    <x v="2"/>
  </r>
  <r>
    <x v="0"/>
  </r>
  <r>
    <x v="0"/>
  </r>
  <r>
    <x v="0"/>
  </r>
  <r>
    <x v="0"/>
  </r>
  <r>
    <x v="0"/>
  </r>
  <r>
    <x v="0"/>
  </r>
  <r>
    <x v="0"/>
  </r>
  <r>
    <x v="0"/>
  </r>
  <r>
    <x v="0"/>
  </r>
  <r>
    <x v="3"/>
  </r>
  <r>
    <x v="0"/>
  </r>
  <r>
    <x v="2"/>
  </r>
  <r>
    <x v="2"/>
  </r>
  <r>
    <x v="0"/>
  </r>
  <r>
    <x v="0"/>
  </r>
  <r>
    <x v="0"/>
  </r>
  <r>
    <x v="2"/>
  </r>
  <r>
    <x v="0"/>
  </r>
  <r>
    <x v="0"/>
  </r>
  <r>
    <x v="0"/>
  </r>
  <r>
    <x v="0"/>
  </r>
  <r>
    <x v="0"/>
  </r>
  <r>
    <x v="0"/>
  </r>
  <r>
    <x v="2"/>
  </r>
  <r>
    <x v="0"/>
  </r>
  <r>
    <x v="0"/>
  </r>
  <r>
    <x v="0"/>
  </r>
  <r>
    <x v="0"/>
  </r>
  <r>
    <x v="0"/>
  </r>
  <r>
    <x v="3"/>
  </r>
  <r>
    <x v="2"/>
  </r>
  <r>
    <x v="2"/>
  </r>
  <r>
    <x v="0"/>
  </r>
  <r>
    <x v="0"/>
  </r>
  <r>
    <x v="0"/>
  </r>
  <r>
    <x v="0"/>
  </r>
  <r>
    <x v="0"/>
  </r>
  <r>
    <x v="1"/>
  </r>
  <r>
    <x v="0"/>
  </r>
  <r>
    <x v="3"/>
  </r>
  <r>
    <x v="0"/>
  </r>
  <r>
    <x v="0"/>
  </r>
</pivotCacheRecords>
</file>

<file path=xl/pivotCache/pivotCacheRecords11.xml><?xml version="1.0" encoding="utf-8"?>
<pivotCacheRecords xmlns="http://schemas.openxmlformats.org/spreadsheetml/2006/main" xmlns:r="http://schemas.openxmlformats.org/officeDocument/2006/relationships" count="175">
  <r>
    <x v="0"/>
    <x v="0"/>
  </r>
  <r>
    <x v="1"/>
    <x v="1"/>
  </r>
  <r>
    <x v="1"/>
    <x v="1"/>
  </r>
  <r>
    <x v="1"/>
    <x v="1"/>
  </r>
  <r>
    <x v="2"/>
    <x v="2"/>
  </r>
  <r>
    <x v="1"/>
    <x v="0"/>
  </r>
  <r>
    <x v="1"/>
    <x v="2"/>
  </r>
  <r>
    <x v="1"/>
    <x v="1"/>
  </r>
  <r>
    <x v="1"/>
    <x v="1"/>
  </r>
  <r>
    <x v="2"/>
    <x v="1"/>
  </r>
  <r>
    <x v="1"/>
    <x v="0"/>
  </r>
  <r>
    <x v="2"/>
    <x v="1"/>
  </r>
  <r>
    <x v="1"/>
    <x v="1"/>
  </r>
  <r>
    <x v="1"/>
    <x v="1"/>
  </r>
  <r>
    <x v="1"/>
    <x v="0"/>
  </r>
  <r>
    <x v="0"/>
    <x v="0"/>
  </r>
  <r>
    <x v="1"/>
    <x v="1"/>
  </r>
  <r>
    <x v="1"/>
    <x v="1"/>
  </r>
  <r>
    <x v="1"/>
    <x v="1"/>
  </r>
  <r>
    <x v="1"/>
    <x v="2"/>
  </r>
  <r>
    <x v="1"/>
    <x v="1"/>
  </r>
  <r>
    <x v="1"/>
    <x v="1"/>
  </r>
  <r>
    <x v="1"/>
    <x v="1"/>
  </r>
  <r>
    <x v="1"/>
    <x v="1"/>
  </r>
  <r>
    <x v="1"/>
    <x v="0"/>
  </r>
  <r>
    <x v="1"/>
    <x v="1"/>
  </r>
  <r>
    <x v="0"/>
    <x v="1"/>
  </r>
  <r>
    <x v="2"/>
    <x v="1"/>
  </r>
  <r>
    <x v="1"/>
    <x v="0"/>
  </r>
  <r>
    <x v="1"/>
    <x v="2"/>
  </r>
  <r>
    <x v="1"/>
    <x v="1"/>
  </r>
  <r>
    <x v="1"/>
    <x v="1"/>
  </r>
  <r>
    <x v="1"/>
    <x v="1"/>
  </r>
  <r>
    <x v="0"/>
    <x v="1"/>
  </r>
  <r>
    <x v="0"/>
    <x v="0"/>
  </r>
  <r>
    <x v="1"/>
    <x v="2"/>
  </r>
  <r>
    <x v="2"/>
    <x v="1"/>
  </r>
  <r>
    <x v="1"/>
    <x v="1"/>
  </r>
  <r>
    <x v="1"/>
    <x v="1"/>
  </r>
  <r>
    <x v="1"/>
    <x v="0"/>
  </r>
  <r>
    <x v="1"/>
    <x v="1"/>
  </r>
  <r>
    <x v="1"/>
    <x v="0"/>
  </r>
  <r>
    <x v="2"/>
    <x v="1"/>
  </r>
  <r>
    <x v="1"/>
    <x v="1"/>
  </r>
  <r>
    <x v="1"/>
    <x v="0"/>
  </r>
  <r>
    <x v="1"/>
    <x v="1"/>
  </r>
  <r>
    <x v="1"/>
    <x v="1"/>
  </r>
  <r>
    <x v="1"/>
    <x v="1"/>
  </r>
  <r>
    <x v="2"/>
    <x v="0"/>
  </r>
  <r>
    <x v="1"/>
    <x v="1"/>
  </r>
  <r>
    <x v="1"/>
    <x v="1"/>
  </r>
  <r>
    <x v="1"/>
    <x v="1"/>
  </r>
  <r>
    <x v="2"/>
    <x v="1"/>
  </r>
  <r>
    <x v="1"/>
    <x v="0"/>
  </r>
  <r>
    <x v="1"/>
    <x v="0"/>
  </r>
  <r>
    <x v="1"/>
    <x v="2"/>
  </r>
  <r>
    <x v="0"/>
    <x v="1"/>
  </r>
  <r>
    <x v="1"/>
    <x v="1"/>
  </r>
  <r>
    <x v="0"/>
    <x v="0"/>
  </r>
  <r>
    <x v="1"/>
    <x v="2"/>
  </r>
  <r>
    <x v="2"/>
    <x v="1"/>
  </r>
  <r>
    <x v="1"/>
    <x v="1"/>
  </r>
  <r>
    <x v="1"/>
    <x v="0"/>
  </r>
  <r>
    <x v="1"/>
    <x v="2"/>
  </r>
  <r>
    <x v="2"/>
    <x v="1"/>
  </r>
  <r>
    <x v="1"/>
    <x v="0"/>
  </r>
  <r>
    <x v="1"/>
    <x v="1"/>
  </r>
  <r>
    <x v="1"/>
    <x v="1"/>
  </r>
  <r>
    <x v="1"/>
    <x v="2"/>
  </r>
  <r>
    <x v="0"/>
    <x v="1"/>
  </r>
  <r>
    <x v="2"/>
    <x v="2"/>
  </r>
  <r>
    <x v="2"/>
    <x v="1"/>
  </r>
  <r>
    <x v="0"/>
    <x v="1"/>
  </r>
  <r>
    <x v="2"/>
    <x v="1"/>
  </r>
  <r>
    <x v="1"/>
    <x v="0"/>
  </r>
  <r>
    <x v="2"/>
    <x v="2"/>
  </r>
  <r>
    <x v="1"/>
    <x v="1"/>
  </r>
  <r>
    <x v="0"/>
    <x v="1"/>
  </r>
  <r>
    <x v="2"/>
    <x v="1"/>
  </r>
  <r>
    <x v="1"/>
    <x v="1"/>
  </r>
  <r>
    <x v="2"/>
    <x v="1"/>
  </r>
  <r>
    <x v="2"/>
    <x v="2"/>
  </r>
  <r>
    <x v="1"/>
    <x v="1"/>
  </r>
  <r>
    <x v="2"/>
    <x v="1"/>
  </r>
  <r>
    <x v="1"/>
    <x v="1"/>
  </r>
  <r>
    <x v="1"/>
    <x v="1"/>
  </r>
  <r>
    <x v="1"/>
    <x v="1"/>
  </r>
  <r>
    <x v="1"/>
    <x v="1"/>
  </r>
  <r>
    <x v="2"/>
    <x v="1"/>
  </r>
  <r>
    <x v="1"/>
    <x v="1"/>
  </r>
  <r>
    <x v="1"/>
    <x v="1"/>
  </r>
  <r>
    <x v="1"/>
    <x v="0"/>
  </r>
  <r>
    <x v="2"/>
    <x v="1"/>
  </r>
  <r>
    <x v="1"/>
    <x v="0"/>
  </r>
  <r>
    <x v="2"/>
    <x v="2"/>
  </r>
  <r>
    <x v="1"/>
    <x v="1"/>
  </r>
  <r>
    <x v="1"/>
    <x v="1"/>
  </r>
  <r>
    <x v="2"/>
    <x v="1"/>
  </r>
  <r>
    <x v="1"/>
    <x v="2"/>
  </r>
  <r>
    <x v="2"/>
    <x v="1"/>
  </r>
  <r>
    <x v="0"/>
    <x v="2"/>
  </r>
  <r>
    <x v="1"/>
    <x v="1"/>
  </r>
  <r>
    <x v="1"/>
    <x v="2"/>
  </r>
  <r>
    <x v="2"/>
    <x v="2"/>
  </r>
  <r>
    <x v="1"/>
    <x v="1"/>
  </r>
  <r>
    <x v="1"/>
    <x v="2"/>
  </r>
  <r>
    <x v="1"/>
    <x v="1"/>
  </r>
  <r>
    <x v="2"/>
    <x v="1"/>
  </r>
  <r>
    <x v="1"/>
    <x v="1"/>
  </r>
  <r>
    <x v="1"/>
    <x v="2"/>
  </r>
  <r>
    <x v="1"/>
    <x v="2"/>
  </r>
  <r>
    <x v="1"/>
    <x v="2"/>
  </r>
  <r>
    <x v="1"/>
    <x v="2"/>
  </r>
  <r>
    <x v="1"/>
    <x v="1"/>
  </r>
  <r>
    <x v="2"/>
    <x v="1"/>
  </r>
  <r>
    <x v="2"/>
    <x v="1"/>
  </r>
  <r>
    <x v="2"/>
    <x v="1"/>
  </r>
  <r>
    <x v="1"/>
    <x v="1"/>
  </r>
  <r>
    <x v="1"/>
    <x v="1"/>
  </r>
  <r>
    <x v="1"/>
    <x v="0"/>
  </r>
  <r>
    <x v="2"/>
    <x v="1"/>
  </r>
  <r>
    <x v="1"/>
    <x v="1"/>
  </r>
  <r>
    <x v="1"/>
    <x v="1"/>
  </r>
  <r>
    <x v="1"/>
    <x v="1"/>
  </r>
  <r>
    <x v="1"/>
    <x v="1"/>
  </r>
  <r>
    <x v="1"/>
    <x v="0"/>
  </r>
  <r>
    <x v="1"/>
    <x v="1"/>
  </r>
  <r>
    <x v="1"/>
    <x v="1"/>
  </r>
  <r>
    <x v="1"/>
    <x v="1"/>
  </r>
  <r>
    <x v="1"/>
    <x v="1"/>
  </r>
  <r>
    <x v="2"/>
    <x v="1"/>
  </r>
  <r>
    <x v="2"/>
    <x v="1"/>
  </r>
  <r>
    <x v="1"/>
    <x v="1"/>
  </r>
  <r>
    <x v="1"/>
    <x v="1"/>
  </r>
  <r>
    <x v="1"/>
    <x v="1"/>
  </r>
  <r>
    <x v="1"/>
    <x v="1"/>
  </r>
  <r>
    <x v="1"/>
    <x v="1"/>
  </r>
  <r>
    <x v="1"/>
    <x v="1"/>
  </r>
  <r>
    <x v="1"/>
    <x v="1"/>
  </r>
  <r>
    <x v="1"/>
    <x v="1"/>
  </r>
  <r>
    <x v="1"/>
    <x v="0"/>
  </r>
  <r>
    <x v="2"/>
    <x v="0"/>
  </r>
  <r>
    <x v="1"/>
    <x v="1"/>
  </r>
  <r>
    <x v="2"/>
    <x v="1"/>
  </r>
  <r>
    <x v="2"/>
    <x v="1"/>
  </r>
  <r>
    <x v="1"/>
    <x v="1"/>
  </r>
  <r>
    <x v="0"/>
    <x v="1"/>
  </r>
  <r>
    <x v="1"/>
    <x v="1"/>
  </r>
  <r>
    <x v="2"/>
    <x v="1"/>
  </r>
  <r>
    <x v="1"/>
    <x v="1"/>
  </r>
  <r>
    <x v="1"/>
    <x v="1"/>
  </r>
  <r>
    <x v="1"/>
    <x v="1"/>
  </r>
  <r>
    <x v="1"/>
    <x v="1"/>
  </r>
  <r>
    <x v="1"/>
    <x v="1"/>
  </r>
  <r>
    <x v="1"/>
    <x v="1"/>
  </r>
  <r>
    <x v="2"/>
    <x v="1"/>
  </r>
  <r>
    <x v="1"/>
    <x v="1"/>
  </r>
  <r>
    <x v="1"/>
    <x v="0"/>
  </r>
  <r>
    <x v="1"/>
    <x v="0"/>
  </r>
  <r>
    <x v="1"/>
    <x v="0"/>
  </r>
  <r>
    <x v="0"/>
    <x v="0"/>
  </r>
  <r>
    <x v="2"/>
    <x v="0"/>
  </r>
  <r>
    <x v="2"/>
    <x v="1"/>
  </r>
  <r>
    <x v="2"/>
    <x v="1"/>
  </r>
  <r>
    <x v="1"/>
    <x v="1"/>
  </r>
  <r>
    <x v="1"/>
    <x v="1"/>
  </r>
  <r>
    <x v="1"/>
    <x v="2"/>
  </r>
  <r>
    <x v="1"/>
    <x v="2"/>
  </r>
  <r>
    <x v="0"/>
    <x v="2"/>
  </r>
  <r>
    <x v="2"/>
    <x v="2"/>
  </r>
  <r>
    <x v="0"/>
    <x v="2"/>
  </r>
  <r>
    <x v="2"/>
    <x v="0"/>
  </r>
  <r>
    <x v="1"/>
    <x v="1"/>
  </r>
  <r>
    <x v="1"/>
    <x v="1"/>
  </r>
  <r>
    <x v="0"/>
    <x v="3"/>
  </r>
</pivotCacheRecords>
</file>

<file path=xl/pivotCache/pivotCacheRecords12.xml><?xml version="1.0" encoding="utf-8"?>
<pivotCacheRecords xmlns="http://schemas.openxmlformats.org/spreadsheetml/2006/main" xmlns:r="http://schemas.openxmlformats.org/officeDocument/2006/relationships" count="175">
  <r>
    <x v="0"/>
  </r>
  <r>
    <x v="1"/>
  </r>
  <r>
    <x v="1"/>
  </r>
  <r>
    <x v="1"/>
  </r>
  <r>
    <x v="2"/>
  </r>
  <r>
    <x v="2"/>
  </r>
  <r>
    <x v="1"/>
  </r>
  <r>
    <x v="1"/>
  </r>
  <r>
    <x v="3"/>
  </r>
  <r>
    <x v="1"/>
  </r>
  <r>
    <x v="0"/>
  </r>
  <r>
    <x v="0"/>
  </r>
  <r>
    <x v="1"/>
  </r>
  <r>
    <x v="0"/>
  </r>
  <r>
    <x v="1"/>
  </r>
  <r>
    <x v="2"/>
  </r>
  <r>
    <x v="4"/>
  </r>
  <r>
    <x v="3"/>
  </r>
  <r>
    <x v="1"/>
  </r>
  <r>
    <x v="0"/>
  </r>
  <r>
    <x v="2"/>
  </r>
  <r>
    <x v="3"/>
  </r>
  <r>
    <x v="5"/>
  </r>
  <r>
    <x v="1"/>
  </r>
  <r>
    <x v="4"/>
  </r>
  <r>
    <x v="2"/>
  </r>
  <r>
    <x v="1"/>
  </r>
  <r>
    <x v="2"/>
  </r>
  <r>
    <x v="1"/>
  </r>
  <r>
    <x v="1"/>
  </r>
  <r>
    <x v="1"/>
  </r>
  <r>
    <x v="1"/>
  </r>
  <r>
    <x v="3"/>
  </r>
  <r>
    <x v="1"/>
  </r>
  <r>
    <x v="5"/>
  </r>
  <r>
    <x v="2"/>
  </r>
  <r>
    <x v="5"/>
  </r>
  <r>
    <x v="0"/>
  </r>
  <r>
    <x v="0"/>
  </r>
  <r>
    <x v="5"/>
  </r>
  <r>
    <x v="1"/>
  </r>
  <r>
    <x v="2"/>
  </r>
  <r>
    <x v="0"/>
  </r>
  <r>
    <x v="3"/>
  </r>
  <r>
    <x v="1"/>
  </r>
  <r>
    <x v="2"/>
  </r>
  <r>
    <x v="1"/>
  </r>
  <r>
    <x v="2"/>
  </r>
  <r>
    <x v="2"/>
  </r>
  <r>
    <x v="3"/>
  </r>
  <r>
    <x v="3"/>
  </r>
  <r>
    <x v="1"/>
  </r>
  <r>
    <x v="2"/>
  </r>
  <r>
    <x v="0"/>
  </r>
  <r>
    <x v="3"/>
  </r>
  <r>
    <x v="3"/>
  </r>
  <r>
    <x v="5"/>
  </r>
  <r>
    <x v="0"/>
  </r>
  <r>
    <x v="1"/>
  </r>
  <r>
    <x v="2"/>
  </r>
  <r>
    <x v="1"/>
  </r>
  <r>
    <x v="2"/>
  </r>
  <r>
    <x v="1"/>
  </r>
  <r>
    <x v="0"/>
  </r>
  <r>
    <x v="3"/>
  </r>
  <r>
    <x v="2"/>
  </r>
  <r>
    <x v="3"/>
  </r>
  <r>
    <x v="2"/>
  </r>
  <r>
    <x v="2"/>
  </r>
  <r>
    <x v="2"/>
  </r>
  <r>
    <x v="3"/>
  </r>
  <r>
    <x v="3"/>
  </r>
  <r>
    <x v="2"/>
  </r>
  <r>
    <x v="0"/>
  </r>
  <r>
    <x v="2"/>
  </r>
  <r>
    <x v="3"/>
  </r>
  <r>
    <x v="3"/>
  </r>
  <r>
    <x v="2"/>
  </r>
  <r>
    <x v="0"/>
  </r>
  <r>
    <x v="1"/>
  </r>
  <r>
    <x v="4"/>
  </r>
  <r>
    <x v="1"/>
  </r>
  <r>
    <x v="0"/>
  </r>
  <r>
    <x v="0"/>
  </r>
  <r>
    <x v="0"/>
  </r>
  <r>
    <x v="3"/>
  </r>
  <r>
    <x v="1"/>
  </r>
  <r>
    <x v="3"/>
  </r>
  <r>
    <x v="1"/>
  </r>
  <r>
    <x v="1"/>
  </r>
  <r>
    <x v="0"/>
  </r>
  <r>
    <x v="1"/>
  </r>
  <r>
    <x v="0"/>
  </r>
  <r>
    <x v="2"/>
  </r>
  <r>
    <x v="2"/>
  </r>
  <r>
    <x v="3"/>
  </r>
  <r>
    <x v="0"/>
  </r>
  <r>
    <x v="3"/>
  </r>
  <r>
    <x v="1"/>
  </r>
  <r>
    <x v="0"/>
  </r>
  <r>
    <x v="3"/>
  </r>
  <r>
    <x v="5"/>
  </r>
  <r>
    <x v="3"/>
  </r>
  <r>
    <x v="3"/>
  </r>
  <r>
    <x v="3"/>
  </r>
  <r>
    <x v="5"/>
  </r>
  <r>
    <x v="3"/>
  </r>
  <r>
    <x v="3"/>
  </r>
  <r>
    <x v="0"/>
  </r>
  <r>
    <x v="1"/>
  </r>
  <r>
    <x v="1"/>
  </r>
  <r>
    <x v="0"/>
  </r>
  <r>
    <x v="2"/>
  </r>
  <r>
    <x v="3"/>
  </r>
  <r>
    <x v="1"/>
  </r>
  <r>
    <x v="2"/>
  </r>
  <r>
    <x v="2"/>
  </r>
  <r>
    <x v="3"/>
  </r>
  <r>
    <x v="1"/>
  </r>
  <r>
    <x v="5"/>
  </r>
  <r>
    <x v="1"/>
  </r>
  <r>
    <x v="1"/>
  </r>
  <r>
    <x v="2"/>
  </r>
  <r>
    <x v="1"/>
  </r>
  <r>
    <x v="0"/>
  </r>
  <r>
    <x v="3"/>
  </r>
  <r>
    <x v="1"/>
  </r>
  <r>
    <x v="5"/>
  </r>
  <r>
    <x v="4"/>
  </r>
  <r>
    <x v="1"/>
  </r>
  <r>
    <x v="0"/>
  </r>
  <r>
    <x v="1"/>
  </r>
  <r>
    <x v="1"/>
  </r>
  <r>
    <x v="2"/>
  </r>
  <r>
    <x v="1"/>
  </r>
  <r>
    <x v="3"/>
  </r>
  <r>
    <x v="0"/>
  </r>
  <r>
    <x v="1"/>
  </r>
  <r>
    <x v="5"/>
  </r>
  <r>
    <x v="5"/>
  </r>
  <r>
    <x v="1"/>
  </r>
  <r>
    <x v="0"/>
  </r>
  <r>
    <x v="0"/>
  </r>
  <r>
    <x v="5"/>
  </r>
  <r>
    <x v="4"/>
  </r>
  <r>
    <x v="3"/>
  </r>
  <r>
    <x v="1"/>
  </r>
  <r>
    <x v="1"/>
  </r>
  <r>
    <x v="0"/>
  </r>
  <r>
    <x v="2"/>
  </r>
  <r>
    <x v="1"/>
  </r>
  <r>
    <x v="0"/>
  </r>
  <r>
    <x v="0"/>
  </r>
  <r>
    <x v="0"/>
  </r>
  <r>
    <x v="0"/>
  </r>
  <r>
    <x v="3"/>
  </r>
  <r>
    <x v="3"/>
  </r>
  <r>
    <x v="1"/>
  </r>
  <r>
    <x v="1"/>
  </r>
  <r>
    <x v="1"/>
  </r>
  <r>
    <x v="3"/>
  </r>
  <r>
    <x v="5"/>
  </r>
  <r>
    <x v="1"/>
  </r>
  <r>
    <x v="5"/>
  </r>
  <r>
    <x v="0"/>
  </r>
  <r>
    <x v="5"/>
  </r>
  <r>
    <x v="1"/>
  </r>
  <r>
    <x v="3"/>
  </r>
  <r>
    <x v="1"/>
  </r>
  <r>
    <x v="2"/>
  </r>
  <r>
    <x v="5"/>
  </r>
  <r>
    <x v="1"/>
  </r>
  <r>
    <x v="1"/>
  </r>
  <r>
    <x v="1"/>
  </r>
  <r>
    <x v="5"/>
  </r>
</pivotCacheRecords>
</file>

<file path=xl/pivotCache/pivotCacheRecords13.xml><?xml version="1.0" encoding="utf-8"?>
<pivotCacheRecords xmlns="http://schemas.openxmlformats.org/spreadsheetml/2006/main" xmlns:r="http://schemas.openxmlformats.org/officeDocument/2006/relationships" count="206">
  <r>
    <x v="0"/>
  </r>
  <r>
    <x v="1"/>
  </r>
  <r>
    <x v="2"/>
  </r>
  <r>
    <x v="3"/>
  </r>
  <r>
    <x v="0"/>
  </r>
  <r>
    <x v="2"/>
  </r>
  <r>
    <x v="3"/>
  </r>
  <r>
    <x v="1"/>
  </r>
  <r>
    <x v="3"/>
  </r>
  <r>
    <x v="1"/>
  </r>
  <r>
    <x v="0"/>
  </r>
  <r>
    <x v="3"/>
  </r>
  <r>
    <x v="0"/>
  </r>
  <r>
    <x v="1"/>
  </r>
  <r>
    <x v="0"/>
  </r>
  <r>
    <x v="2"/>
  </r>
  <r>
    <x v="1"/>
  </r>
  <r>
    <x v="3"/>
  </r>
  <r>
    <x v="0"/>
  </r>
  <r>
    <x v="0"/>
  </r>
  <r>
    <x v="2"/>
  </r>
  <r>
    <x v="3"/>
  </r>
  <r>
    <x v="4"/>
  </r>
  <r>
    <x v="2"/>
  </r>
  <r>
    <x v="5"/>
  </r>
  <r>
    <x v="2"/>
  </r>
  <r>
    <x v="3"/>
  </r>
  <r>
    <x v="2"/>
  </r>
  <r>
    <x v="3"/>
  </r>
  <r>
    <x v="5"/>
  </r>
  <r>
    <x v="5"/>
  </r>
  <r>
    <x v="3"/>
  </r>
  <r>
    <x v="1"/>
  </r>
  <r>
    <x v="3"/>
  </r>
  <r>
    <x v="4"/>
  </r>
  <r>
    <x v="3"/>
  </r>
  <r>
    <x v="4"/>
  </r>
  <r>
    <x v="3"/>
  </r>
  <r>
    <x v="3"/>
  </r>
  <r>
    <x v="4"/>
  </r>
  <r>
    <x v="3"/>
  </r>
  <r>
    <x v="2"/>
  </r>
  <r>
    <x v="3"/>
  </r>
  <r>
    <x v="1"/>
  </r>
  <r>
    <x v="3"/>
  </r>
  <r>
    <x v="2"/>
  </r>
  <r>
    <x v="2"/>
  </r>
  <r>
    <x v="0"/>
  </r>
  <r>
    <x v="2"/>
  </r>
  <r>
    <x v="0"/>
  </r>
  <r>
    <x v="3"/>
  </r>
  <r>
    <x v="2"/>
  </r>
  <r>
    <x v="2"/>
  </r>
  <r>
    <x v="3"/>
  </r>
  <r>
    <x v="3"/>
  </r>
  <r>
    <x v="2"/>
  </r>
  <r>
    <x v="4"/>
  </r>
  <r>
    <x v="2"/>
  </r>
  <r>
    <x v="1"/>
  </r>
  <r>
    <x v="0"/>
  </r>
  <r>
    <x v="0"/>
  </r>
  <r>
    <x v="0"/>
  </r>
  <r>
    <x v="2"/>
  </r>
  <r>
    <x v="1"/>
  </r>
  <r>
    <x v="1"/>
  </r>
  <r>
    <x v="0"/>
  </r>
  <r>
    <x v="2"/>
  </r>
  <r>
    <x v="1"/>
  </r>
  <r>
    <x v="0"/>
  </r>
  <r>
    <x v="3"/>
  </r>
  <r>
    <x v="2"/>
  </r>
  <r>
    <x v="2"/>
  </r>
  <r>
    <x v="0"/>
  </r>
  <r>
    <x v="3"/>
  </r>
  <r>
    <x v="1"/>
  </r>
  <r>
    <x v="2"/>
  </r>
  <r>
    <x v="1"/>
  </r>
  <r>
    <x v="1"/>
  </r>
  <r>
    <x v="1"/>
  </r>
  <r>
    <x v="1"/>
  </r>
  <r>
    <x v="3"/>
  </r>
  <r>
    <x v="2"/>
  </r>
  <r>
    <x v="3"/>
  </r>
  <r>
    <x v="3"/>
  </r>
  <r>
    <x v="1"/>
  </r>
  <r>
    <x v="2"/>
  </r>
  <r>
    <x v="1"/>
  </r>
  <r>
    <x v="1"/>
  </r>
  <r>
    <x v="1"/>
  </r>
  <r>
    <x v="0"/>
  </r>
  <r>
    <x v="2"/>
  </r>
  <r>
    <x v="0"/>
  </r>
  <r>
    <x v="1"/>
  </r>
  <r>
    <x v="2"/>
  </r>
  <r>
    <x v="0"/>
  </r>
  <r>
    <x v="0"/>
  </r>
  <r>
    <x v="3"/>
  </r>
  <r>
    <x v="1"/>
  </r>
  <r>
    <x v="2"/>
  </r>
  <r>
    <x v="3"/>
  </r>
  <r>
    <x v="5"/>
  </r>
  <r>
    <x v="4"/>
  </r>
  <r>
    <x v="0"/>
  </r>
  <r>
    <x v="2"/>
  </r>
  <r>
    <x v="2"/>
  </r>
  <r>
    <x v="4"/>
  </r>
  <r>
    <x v="3"/>
  </r>
  <r>
    <x v="1"/>
  </r>
  <r>
    <x v="2"/>
  </r>
  <r>
    <x v="0"/>
  </r>
  <r>
    <x v="3"/>
  </r>
  <r>
    <x v="3"/>
  </r>
  <r>
    <x v="3"/>
  </r>
  <r>
    <x v="2"/>
  </r>
  <r>
    <x v="0"/>
  </r>
  <r>
    <x v="1"/>
  </r>
  <r>
    <x v="1"/>
  </r>
  <r>
    <x v="0"/>
  </r>
  <r>
    <x v="0"/>
  </r>
  <r>
    <x v="4"/>
  </r>
  <r>
    <x v="2"/>
  </r>
  <r>
    <x v="1"/>
  </r>
  <r>
    <x v="2"/>
  </r>
  <r>
    <x v="1"/>
  </r>
  <r>
    <x v="5"/>
  </r>
  <r>
    <x v="1"/>
  </r>
  <r>
    <x v="2"/>
  </r>
  <r>
    <x v="4"/>
  </r>
  <r>
    <x v="1"/>
  </r>
  <r>
    <x v="3"/>
  </r>
  <r>
    <x v="1"/>
  </r>
  <r>
    <x v="1"/>
  </r>
  <r>
    <x v="2"/>
  </r>
  <r>
    <x v="2"/>
  </r>
  <r>
    <x v="3"/>
  </r>
  <r>
    <x v="3"/>
  </r>
  <r>
    <x v="3"/>
  </r>
  <r>
    <x v="3"/>
  </r>
  <r>
    <x v="4"/>
  </r>
  <r>
    <x v="4"/>
  </r>
  <r>
    <x v="2"/>
  </r>
  <r>
    <x v="5"/>
  </r>
  <r>
    <x v="1"/>
  </r>
  <r>
    <x v="4"/>
  </r>
  <r>
    <x v="3"/>
  </r>
  <r>
    <x v="0"/>
  </r>
  <r>
    <x v="4"/>
  </r>
  <r>
    <x v="1"/>
  </r>
  <r>
    <x v="3"/>
  </r>
  <r>
    <x v="2"/>
  </r>
  <r>
    <x v="2"/>
  </r>
  <r>
    <x v="1"/>
  </r>
  <r>
    <x v="1"/>
  </r>
  <r>
    <x v="3"/>
  </r>
  <r>
    <x v="3"/>
  </r>
  <r>
    <x v="0"/>
  </r>
  <r>
    <x v="5"/>
  </r>
  <r>
    <x v="5"/>
  </r>
  <r>
    <x v="3"/>
  </r>
  <r>
    <x v="2"/>
  </r>
  <r>
    <x v="2"/>
  </r>
  <r>
    <x v="4"/>
  </r>
  <r>
    <x v="3"/>
  </r>
  <r>
    <x v="4"/>
  </r>
  <r>
    <x v="3"/>
  </r>
  <r>
    <x v="4"/>
  </r>
  <r>
    <x v="1"/>
  </r>
  <r>
    <x v="2"/>
  </r>
  <r>
    <x v="5"/>
  </r>
  <r>
    <x v="2"/>
  </r>
  <r>
    <x v="4"/>
  </r>
  <r>
    <x v="3"/>
  </r>
  <r>
    <x v="3"/>
  </r>
  <r>
    <x v="0"/>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pivotCacheRecords>
</file>

<file path=xl/pivotCache/pivotCacheRecords14.xml><?xml version="1.0" encoding="utf-8"?>
<pivotCacheRecords xmlns="http://schemas.openxmlformats.org/spreadsheetml/2006/main" xmlns:r="http://schemas.openxmlformats.org/officeDocument/2006/relationships" count="225">
  <r>
    <x v="0"/>
  </r>
  <r>
    <x v="1"/>
  </r>
  <r>
    <x v="2"/>
  </r>
  <r>
    <x v="2"/>
  </r>
  <r>
    <x v="3"/>
  </r>
  <r>
    <x v="4"/>
  </r>
  <r>
    <x v="5"/>
  </r>
  <r>
    <x v="6"/>
  </r>
  <r>
    <x v="2"/>
  </r>
  <r>
    <x v="7"/>
  </r>
  <r>
    <x v="8"/>
  </r>
  <r>
    <x v="6"/>
  </r>
  <r>
    <x v="8"/>
  </r>
  <r>
    <x v="9"/>
  </r>
  <r>
    <x v="6"/>
  </r>
  <r>
    <x v="10"/>
  </r>
  <r>
    <x v="11"/>
  </r>
  <r>
    <x v="7"/>
  </r>
  <r>
    <x v="12"/>
  </r>
  <r>
    <x v="5"/>
  </r>
  <r>
    <x v="2"/>
  </r>
  <r>
    <x v="5"/>
  </r>
  <r>
    <x v="13"/>
  </r>
  <r>
    <x v="0"/>
  </r>
  <r>
    <x v="11"/>
  </r>
  <r>
    <x v="1"/>
  </r>
  <r>
    <x v="11"/>
  </r>
  <r>
    <x v="2"/>
  </r>
  <r>
    <x v="0"/>
  </r>
  <r>
    <x v="2"/>
  </r>
  <r>
    <x v="2"/>
  </r>
  <r>
    <x v="11"/>
  </r>
  <r>
    <x v="5"/>
  </r>
  <r>
    <x v="9"/>
  </r>
  <r>
    <x v="6"/>
  </r>
  <r>
    <x v="14"/>
  </r>
  <r>
    <x v="12"/>
  </r>
  <r>
    <x v="8"/>
  </r>
  <r>
    <x v="11"/>
  </r>
  <r>
    <x v="1"/>
  </r>
  <r>
    <x v="15"/>
  </r>
  <r>
    <x v="16"/>
  </r>
  <r>
    <x v="0"/>
  </r>
  <r>
    <x v="1"/>
  </r>
  <r>
    <x v="2"/>
  </r>
  <r>
    <x v="13"/>
  </r>
  <r>
    <x v="0"/>
  </r>
  <r>
    <x v="8"/>
  </r>
  <r>
    <x v="5"/>
  </r>
  <r>
    <x v="10"/>
  </r>
  <r>
    <x v="0"/>
  </r>
  <r>
    <x v="17"/>
  </r>
  <r>
    <x v="17"/>
  </r>
  <r>
    <x v="5"/>
  </r>
  <r>
    <x v="7"/>
  </r>
  <r>
    <x v="13"/>
  </r>
  <r>
    <x v="11"/>
  </r>
  <r>
    <x v="1"/>
  </r>
  <r>
    <x v="5"/>
  </r>
  <r>
    <x v="7"/>
  </r>
  <r>
    <x v="2"/>
  </r>
  <r>
    <x v="14"/>
  </r>
  <r>
    <x v="1"/>
  </r>
  <r>
    <x v="17"/>
  </r>
  <r>
    <x v="6"/>
  </r>
  <r>
    <x v="3"/>
  </r>
  <r>
    <x v="2"/>
  </r>
  <r>
    <x v="9"/>
  </r>
  <r>
    <x v="12"/>
  </r>
  <r>
    <x v="3"/>
  </r>
  <r>
    <x v="11"/>
  </r>
  <r>
    <x v="8"/>
  </r>
  <r>
    <x v="15"/>
  </r>
  <r>
    <x v="2"/>
  </r>
  <r>
    <x v="6"/>
  </r>
  <r>
    <x v="2"/>
  </r>
  <r>
    <x v="6"/>
  </r>
  <r>
    <x v="6"/>
  </r>
  <r>
    <x v="2"/>
  </r>
  <r>
    <x v="0"/>
  </r>
  <r>
    <x v="5"/>
  </r>
  <r>
    <x v="1"/>
  </r>
  <r>
    <x v="9"/>
  </r>
  <r>
    <x v="1"/>
  </r>
  <r>
    <x v="18"/>
  </r>
  <r>
    <x v="5"/>
  </r>
  <r>
    <x v="13"/>
  </r>
  <r>
    <x v="6"/>
  </r>
  <r>
    <x v="13"/>
  </r>
  <r>
    <x v="3"/>
  </r>
  <r>
    <x v="17"/>
  </r>
  <r>
    <x v="0"/>
  </r>
  <r>
    <x v="3"/>
  </r>
  <r>
    <x v="0"/>
  </r>
  <r>
    <x v="10"/>
  </r>
  <r>
    <x v="1"/>
  </r>
  <r>
    <x v="0"/>
  </r>
  <r>
    <x v="1"/>
  </r>
  <r>
    <x v="2"/>
  </r>
  <r>
    <x v="1"/>
  </r>
  <r>
    <x v="10"/>
  </r>
  <r>
    <x v="8"/>
  </r>
  <r>
    <x v="17"/>
  </r>
  <r>
    <x v="15"/>
  </r>
  <r>
    <x v="11"/>
  </r>
  <r>
    <x v="5"/>
  </r>
  <r>
    <x v="3"/>
  </r>
  <r>
    <x v="18"/>
  </r>
  <r>
    <x v="1"/>
  </r>
  <r>
    <x v="5"/>
  </r>
  <r>
    <x v="1"/>
  </r>
  <r>
    <x v="10"/>
  </r>
  <r>
    <x v="6"/>
  </r>
  <r>
    <x v="2"/>
  </r>
  <r>
    <x v="13"/>
  </r>
  <r>
    <x v="3"/>
  </r>
  <r>
    <x v="12"/>
  </r>
  <r>
    <x v="13"/>
  </r>
  <r>
    <x v="2"/>
  </r>
  <r>
    <x v="13"/>
  </r>
  <r>
    <x v="0"/>
  </r>
  <r>
    <x v="1"/>
  </r>
  <r>
    <x v="13"/>
  </r>
  <r>
    <x v="13"/>
  </r>
  <r>
    <x v="13"/>
  </r>
  <r>
    <x v="6"/>
  </r>
  <r>
    <x v="3"/>
  </r>
  <r>
    <x v="5"/>
  </r>
  <r>
    <x v="11"/>
  </r>
  <r>
    <x v="18"/>
  </r>
  <r>
    <x v="13"/>
  </r>
  <r>
    <x v="1"/>
  </r>
  <r>
    <x v="13"/>
  </r>
  <r>
    <x v="3"/>
  </r>
  <r>
    <x v="3"/>
  </r>
  <r>
    <x v="4"/>
  </r>
  <r>
    <x v="1"/>
  </r>
  <r>
    <x v="1"/>
  </r>
  <r>
    <x v="17"/>
  </r>
  <r>
    <x v="2"/>
  </r>
  <r>
    <x v="0"/>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r>
    <x v="19"/>
  </r>
</pivotCacheRecords>
</file>

<file path=xl/pivotCache/pivotCacheRecords15.xml><?xml version="1.0" encoding="utf-8"?>
<pivotCacheRecords xmlns="http://schemas.openxmlformats.org/spreadsheetml/2006/main" xmlns:r="http://schemas.openxmlformats.org/officeDocument/2006/relationships" count="175">
  <r>
    <x v="0"/>
  </r>
  <r>
    <x v="1"/>
  </r>
  <r>
    <x v="2"/>
  </r>
  <r>
    <x v="1"/>
  </r>
  <r>
    <x v="3"/>
  </r>
  <r>
    <x v="2"/>
  </r>
  <r>
    <x v="3"/>
  </r>
  <r>
    <x v="4"/>
  </r>
  <r>
    <x v="3"/>
  </r>
  <r>
    <x v="3"/>
  </r>
  <r>
    <x v="1"/>
  </r>
  <r>
    <x v="4"/>
  </r>
  <r>
    <x v="3"/>
  </r>
  <r>
    <x v="3"/>
  </r>
  <r>
    <x v="3"/>
  </r>
  <r>
    <x v="1"/>
  </r>
  <r>
    <x v="3"/>
  </r>
  <r>
    <x v="3"/>
  </r>
  <r>
    <x v="0"/>
  </r>
  <r>
    <x v="3"/>
  </r>
  <r>
    <x v="2"/>
  </r>
  <r>
    <x v="3"/>
  </r>
  <r>
    <x v="4"/>
  </r>
  <r>
    <x v="1"/>
  </r>
  <r>
    <x v="1"/>
  </r>
  <r>
    <x v="1"/>
  </r>
  <r>
    <x v="2"/>
  </r>
  <r>
    <x v="3"/>
  </r>
  <r>
    <x v="3"/>
  </r>
  <r>
    <x v="3"/>
  </r>
  <r>
    <x v="4"/>
  </r>
  <r>
    <x v="3"/>
  </r>
  <r>
    <x v="3"/>
  </r>
  <r>
    <x v="2"/>
  </r>
  <r>
    <x v="4"/>
  </r>
  <r>
    <x v="3"/>
  </r>
  <r>
    <x v="2"/>
  </r>
  <r>
    <x v="3"/>
  </r>
  <r>
    <x v="2"/>
  </r>
  <r>
    <x v="1"/>
  </r>
  <r>
    <x v="3"/>
  </r>
  <r>
    <x v="1"/>
  </r>
  <r>
    <x v="0"/>
  </r>
  <r>
    <x v="3"/>
  </r>
  <r>
    <x v="3"/>
  </r>
  <r>
    <x v="1"/>
  </r>
  <r>
    <x v="2"/>
  </r>
  <r>
    <x v="3"/>
  </r>
  <r>
    <x v="1"/>
  </r>
  <r>
    <x v="3"/>
  </r>
  <r>
    <x v="3"/>
  </r>
  <r>
    <x v="0"/>
  </r>
  <r>
    <x v="1"/>
  </r>
  <r>
    <x v="1"/>
  </r>
  <r>
    <x v="2"/>
  </r>
  <r>
    <x v="2"/>
  </r>
  <r>
    <x v="1"/>
  </r>
  <r>
    <x v="1"/>
  </r>
  <r>
    <x v="0"/>
  </r>
  <r>
    <x v="3"/>
  </r>
  <r>
    <x v="1"/>
  </r>
  <r>
    <x v="0"/>
  </r>
  <r>
    <x v="2"/>
  </r>
  <r>
    <x v="3"/>
  </r>
  <r>
    <x v="3"/>
  </r>
  <r>
    <x v="3"/>
  </r>
  <r>
    <x v="2"/>
  </r>
  <r>
    <x v="3"/>
  </r>
  <r>
    <x v="2"/>
  </r>
  <r>
    <x v="2"/>
  </r>
  <r>
    <x v="2"/>
  </r>
  <r>
    <x v="3"/>
  </r>
  <r>
    <x v="0"/>
  </r>
  <r>
    <x v="1"/>
  </r>
  <r>
    <x v="1"/>
  </r>
  <r>
    <x v="1"/>
  </r>
  <r>
    <x v="1"/>
  </r>
  <r>
    <x v="3"/>
  </r>
  <r>
    <x v="2"/>
  </r>
  <r>
    <x v="1"/>
  </r>
  <r>
    <x v="2"/>
  </r>
  <r>
    <x v="1"/>
  </r>
  <r>
    <x v="4"/>
  </r>
  <r>
    <x v="1"/>
  </r>
  <r>
    <x v="4"/>
  </r>
  <r>
    <x v="3"/>
  </r>
  <r>
    <x v="3"/>
  </r>
  <r>
    <x v="3"/>
  </r>
  <r>
    <x v="3"/>
  </r>
  <r>
    <x v="3"/>
  </r>
  <r>
    <x v="2"/>
  </r>
  <r>
    <x v="4"/>
  </r>
  <r>
    <x v="2"/>
  </r>
  <r>
    <x v="0"/>
  </r>
  <r>
    <x v="1"/>
  </r>
  <r>
    <x v="3"/>
  </r>
  <r>
    <x v="0"/>
  </r>
  <r>
    <x v="4"/>
  </r>
  <r>
    <x v="2"/>
  </r>
  <r>
    <x v="4"/>
  </r>
  <r>
    <x v="0"/>
  </r>
  <r>
    <x v="4"/>
  </r>
  <r>
    <x v="1"/>
  </r>
  <r>
    <x v="2"/>
  </r>
  <r>
    <x v="1"/>
  </r>
  <r>
    <x v="1"/>
  </r>
  <r>
    <x v="1"/>
  </r>
  <r>
    <x v="3"/>
  </r>
  <r>
    <x v="2"/>
  </r>
  <r>
    <x v="1"/>
  </r>
  <r>
    <x v="1"/>
  </r>
  <r>
    <x v="1"/>
  </r>
  <r>
    <x v="1"/>
  </r>
  <r>
    <x v="1"/>
  </r>
  <r>
    <x v="1"/>
  </r>
  <r>
    <x v="3"/>
  </r>
  <r>
    <x v="4"/>
  </r>
  <r>
    <x v="1"/>
  </r>
  <r>
    <x v="1"/>
  </r>
  <r>
    <x v="3"/>
  </r>
  <r>
    <x v="1"/>
  </r>
  <r>
    <x v="3"/>
  </r>
  <r>
    <x v="1"/>
  </r>
  <r>
    <x v="3"/>
  </r>
  <r>
    <x v="4"/>
  </r>
  <r>
    <x v="3"/>
  </r>
  <r>
    <x v="1"/>
  </r>
  <r>
    <x v="0"/>
  </r>
  <r>
    <x v="0"/>
  </r>
  <r>
    <x v="1"/>
  </r>
  <r>
    <x v="4"/>
  </r>
  <r>
    <x v="4"/>
  </r>
  <r>
    <x v="1"/>
  </r>
  <r>
    <x v="1"/>
  </r>
  <r>
    <x v="2"/>
  </r>
  <r>
    <x v="0"/>
  </r>
  <r>
    <x v="3"/>
  </r>
  <r>
    <x v="3"/>
  </r>
  <r>
    <x v="3"/>
  </r>
  <r>
    <x v="3"/>
  </r>
  <r>
    <x v="1"/>
  </r>
  <r>
    <x v="1"/>
  </r>
  <r>
    <x v="0"/>
  </r>
  <r>
    <x v="3"/>
  </r>
  <r>
    <x v="3"/>
  </r>
  <r>
    <x v="1"/>
  </r>
  <r>
    <x v="3"/>
  </r>
  <r>
    <x v="1"/>
  </r>
  <r>
    <x v="1"/>
  </r>
  <r>
    <x v="2"/>
  </r>
  <r>
    <x v="1"/>
  </r>
  <r>
    <x v="3"/>
  </r>
  <r>
    <x v="4"/>
  </r>
  <r>
    <x v="0"/>
  </r>
  <r>
    <x v="0"/>
  </r>
  <r>
    <x v="1"/>
  </r>
  <r>
    <x v="2"/>
  </r>
  <r>
    <x v="3"/>
  </r>
  <r>
    <x v="3"/>
  </r>
  <r>
    <x v="2"/>
  </r>
  <r>
    <x v="2"/>
  </r>
  <r>
    <x v="1"/>
  </r>
  <r>
    <x v="1"/>
  </r>
  <r>
    <x v="2"/>
  </r>
  <r>
    <x v="4"/>
  </r>
  <r>
    <x v="3"/>
  </r>
  <r>
    <x v="1"/>
  </r>
  <r>
    <x v="2"/>
  </r>
  <r>
    <x v="0"/>
  </r>
  <r>
    <x v="3"/>
  </r>
  <r>
    <x v="3"/>
  </r>
  <r>
    <x v="4"/>
  </r>
  <r>
    <x v="1"/>
  </r>
  <r>
    <x v="1"/>
  </r>
  <r>
    <x v="5"/>
  </r>
</pivotCacheRecords>
</file>

<file path=xl/pivotCache/pivotCacheRecords16.xml><?xml version="1.0" encoding="utf-8"?>
<pivotCacheRecords xmlns="http://schemas.openxmlformats.org/spreadsheetml/2006/main" xmlns:r="http://schemas.openxmlformats.org/officeDocument/2006/relationships" count="174">
  <r>
    <x v="0"/>
  </r>
  <r>
    <x v="1"/>
  </r>
  <r>
    <x v="2"/>
  </r>
  <r>
    <x v="2"/>
  </r>
  <r>
    <x v="0"/>
  </r>
  <r>
    <x v="1"/>
  </r>
  <r>
    <x v="1"/>
  </r>
  <r>
    <x v="2"/>
  </r>
  <r>
    <x v="1"/>
  </r>
  <r>
    <x v="0"/>
  </r>
  <r>
    <x v="0"/>
  </r>
  <r>
    <x v="2"/>
  </r>
  <r>
    <x v="2"/>
  </r>
  <r>
    <x v="0"/>
  </r>
  <r>
    <x v="2"/>
  </r>
  <r>
    <x v="2"/>
  </r>
  <r>
    <x v="2"/>
  </r>
  <r>
    <x v="1"/>
  </r>
  <r>
    <x v="0"/>
  </r>
  <r>
    <x v="0"/>
  </r>
  <r>
    <x v="1"/>
  </r>
  <r>
    <x v="1"/>
  </r>
  <r>
    <x v="1"/>
  </r>
  <r>
    <x v="1"/>
  </r>
  <r>
    <x v="2"/>
  </r>
  <r>
    <x v="1"/>
  </r>
  <r>
    <x v="1"/>
  </r>
  <r>
    <x v="3"/>
  </r>
  <r>
    <x v="1"/>
  </r>
  <r>
    <x v="2"/>
  </r>
  <r>
    <x v="1"/>
  </r>
  <r>
    <x v="1"/>
  </r>
  <r>
    <x v="3"/>
  </r>
  <r>
    <x v="2"/>
  </r>
  <r>
    <x v="1"/>
  </r>
  <r>
    <x v="1"/>
  </r>
  <r>
    <x v="3"/>
  </r>
  <r>
    <x v="3"/>
  </r>
  <r>
    <x v="0"/>
  </r>
  <r>
    <x v="2"/>
  </r>
  <r>
    <x v="0"/>
  </r>
  <r>
    <x v="0"/>
  </r>
  <r>
    <x v="2"/>
  </r>
  <r>
    <x v="0"/>
  </r>
  <r>
    <x v="1"/>
  </r>
  <r>
    <x v="3"/>
  </r>
  <r>
    <x v="1"/>
  </r>
  <r>
    <x v="2"/>
  </r>
  <r>
    <x v="2"/>
  </r>
  <r>
    <x v="0"/>
  </r>
  <r>
    <x v="2"/>
  </r>
  <r>
    <x v="3"/>
  </r>
  <r>
    <x v="3"/>
  </r>
  <r>
    <x v="2"/>
  </r>
  <r>
    <x v="0"/>
  </r>
  <r>
    <x v="0"/>
  </r>
  <r>
    <x v="3"/>
  </r>
  <r>
    <x v="1"/>
  </r>
  <r>
    <x v="0"/>
  </r>
  <r>
    <x v="1"/>
  </r>
  <r>
    <x v="2"/>
  </r>
  <r>
    <x v="1"/>
  </r>
  <r>
    <x v="2"/>
  </r>
  <r>
    <x v="0"/>
  </r>
  <r>
    <x v="2"/>
  </r>
  <r>
    <x v="1"/>
  </r>
  <r>
    <x v="2"/>
  </r>
  <r>
    <x v="0"/>
  </r>
  <r>
    <x v="1"/>
  </r>
  <r>
    <x v="2"/>
  </r>
  <r>
    <x v="1"/>
  </r>
  <r>
    <x v="1"/>
  </r>
  <r>
    <x v="2"/>
  </r>
  <r>
    <x v="2"/>
  </r>
  <r>
    <x v="0"/>
  </r>
  <r>
    <x v="2"/>
  </r>
  <r>
    <x v="0"/>
  </r>
  <r>
    <x v="1"/>
  </r>
  <r>
    <x v="2"/>
  </r>
  <r>
    <x v="1"/>
  </r>
  <r>
    <x v="1"/>
  </r>
  <r>
    <x v="2"/>
  </r>
  <r>
    <x v="0"/>
  </r>
  <r>
    <x v="0"/>
  </r>
  <r>
    <x v="3"/>
  </r>
  <r>
    <x v="3"/>
  </r>
  <r>
    <x v="2"/>
  </r>
  <r>
    <x v="3"/>
  </r>
  <r>
    <x v="1"/>
  </r>
  <r>
    <x v="2"/>
  </r>
  <r>
    <x v="3"/>
  </r>
  <r>
    <x v="2"/>
  </r>
  <r>
    <x v="2"/>
  </r>
  <r>
    <x v="1"/>
  </r>
  <r>
    <x v="1"/>
  </r>
  <r>
    <x v="0"/>
  </r>
  <r>
    <x v="1"/>
  </r>
  <r>
    <x v="1"/>
  </r>
  <r>
    <x v="0"/>
  </r>
  <r>
    <x v="1"/>
  </r>
  <r>
    <x v="3"/>
  </r>
  <r>
    <x v="1"/>
  </r>
  <r>
    <x v="2"/>
  </r>
  <r>
    <x v="1"/>
  </r>
  <r>
    <x v="0"/>
  </r>
  <r>
    <x v="2"/>
  </r>
  <r>
    <x v="2"/>
  </r>
  <r>
    <x v="1"/>
  </r>
  <r>
    <x v="3"/>
  </r>
  <r>
    <x v="0"/>
  </r>
  <r>
    <x v="0"/>
  </r>
  <r>
    <x v="2"/>
  </r>
  <r>
    <x v="2"/>
  </r>
  <r>
    <x v="3"/>
  </r>
  <r>
    <x v="2"/>
  </r>
  <r>
    <x v="1"/>
  </r>
  <r>
    <x v="0"/>
  </r>
  <r>
    <x v="1"/>
  </r>
  <r>
    <x v="0"/>
  </r>
  <r>
    <x v="1"/>
  </r>
  <r>
    <x v="1"/>
  </r>
  <r>
    <x v="3"/>
  </r>
  <r>
    <x v="1"/>
  </r>
  <r>
    <x v="0"/>
  </r>
  <r>
    <x v="2"/>
  </r>
  <r>
    <x v="1"/>
  </r>
  <r>
    <x v="3"/>
  </r>
  <r>
    <x v="3"/>
  </r>
  <r>
    <x v="0"/>
  </r>
  <r>
    <x v="1"/>
  </r>
  <r>
    <x v="1"/>
  </r>
  <r>
    <x v="1"/>
  </r>
  <r>
    <x v="1"/>
  </r>
  <r>
    <x v="1"/>
  </r>
  <r>
    <x v="2"/>
  </r>
  <r>
    <x v="1"/>
  </r>
  <r>
    <x v="1"/>
  </r>
  <r>
    <x v="2"/>
  </r>
  <r>
    <x v="1"/>
  </r>
  <r>
    <x v="3"/>
  </r>
  <r>
    <x v="1"/>
  </r>
  <r>
    <x v="2"/>
  </r>
  <r>
    <x v="3"/>
  </r>
  <r>
    <x v="1"/>
  </r>
  <r>
    <x v="1"/>
  </r>
  <r>
    <x v="2"/>
  </r>
  <r>
    <x v="1"/>
  </r>
  <r>
    <x v="1"/>
  </r>
  <r>
    <x v="2"/>
  </r>
  <r>
    <x v="1"/>
  </r>
  <r>
    <x v="0"/>
  </r>
  <r>
    <x v="1"/>
  </r>
  <r>
    <x v="0"/>
  </r>
  <r>
    <x v="1"/>
  </r>
  <r>
    <x v="2"/>
  </r>
  <r>
    <x v="1"/>
  </r>
  <r>
    <x v="2"/>
  </r>
  <r>
    <x v="1"/>
  </r>
  <r>
    <x v="0"/>
  </r>
  <r>
    <x v="1"/>
  </r>
  <r>
    <x v="0"/>
  </r>
  <r>
    <x v="1"/>
  </r>
  <r>
    <x v="1"/>
  </r>
  <r>
    <x v="1"/>
  </r>
  <r>
    <x v="0"/>
  </r>
  <r>
    <x v="0"/>
  </r>
  <r>
    <x v="0"/>
  </r>
  <r>
    <x v="0"/>
  </r>
  <r>
    <x v="0"/>
  </r>
  <r>
    <x v="2"/>
  </r>
  <r>
    <x v="4"/>
  </r>
  <r>
    <x v="1"/>
  </r>
  <r>
    <x v="2"/>
  </r>
  <r>
    <x v="1"/>
  </r>
</pivotCacheRecords>
</file>

<file path=xl/pivotCache/pivotCacheRecords2.xml><?xml version="1.0" encoding="utf-8"?>
<pivotCacheRecords xmlns="http://schemas.openxmlformats.org/spreadsheetml/2006/main" xmlns:r="http://schemas.openxmlformats.org/officeDocument/2006/relationships" count="174">
  <r>
    <x v="0"/>
    <x v="0"/>
  </r>
  <r>
    <x v="1"/>
    <x v="1"/>
  </r>
  <r>
    <x v="2"/>
    <x v="1"/>
  </r>
  <r>
    <x v="2"/>
    <x v="1"/>
  </r>
  <r>
    <x v="0"/>
    <x v="2"/>
  </r>
  <r>
    <x v="0"/>
    <x v="0"/>
  </r>
  <r>
    <x v="0"/>
    <x v="2"/>
  </r>
  <r>
    <x v="2"/>
    <x v="1"/>
  </r>
  <r>
    <x v="0"/>
    <x v="1"/>
  </r>
  <r>
    <x v="2"/>
    <x v="1"/>
  </r>
  <r>
    <x v="0"/>
    <x v="0"/>
  </r>
  <r>
    <x v="1"/>
    <x v="1"/>
  </r>
  <r>
    <x v="1"/>
    <x v="1"/>
  </r>
  <r>
    <x v="3"/>
    <x v="1"/>
  </r>
  <r>
    <x v="4"/>
    <x v="0"/>
  </r>
  <r>
    <x v="0"/>
    <x v="0"/>
  </r>
  <r>
    <x v="1"/>
    <x v="1"/>
  </r>
  <r>
    <x v="0"/>
    <x v="1"/>
  </r>
  <r>
    <x v="2"/>
    <x v="1"/>
  </r>
  <r>
    <x v="2"/>
    <x v="2"/>
  </r>
  <r>
    <x v="2"/>
    <x v="1"/>
  </r>
  <r>
    <x v="2"/>
    <x v="1"/>
  </r>
  <r>
    <x v="1"/>
    <x v="1"/>
  </r>
  <r>
    <x v="0"/>
    <x v="1"/>
  </r>
  <r>
    <x v="0"/>
    <x v="0"/>
  </r>
  <r>
    <x v="0"/>
    <x v="1"/>
  </r>
  <r>
    <x v="2"/>
    <x v="1"/>
  </r>
  <r>
    <x v="1"/>
    <x v="1"/>
  </r>
  <r>
    <x v="0"/>
    <x v="0"/>
  </r>
  <r>
    <x v="0"/>
    <x v="2"/>
  </r>
  <r>
    <x v="1"/>
    <x v="1"/>
  </r>
  <r>
    <x v="2"/>
    <x v="1"/>
  </r>
  <r>
    <x v="2"/>
    <x v="1"/>
  </r>
  <r>
    <x v="2"/>
    <x v="1"/>
  </r>
  <r>
    <x v="0"/>
    <x v="0"/>
  </r>
  <r>
    <x v="0"/>
    <x v="2"/>
  </r>
  <r>
    <x v="1"/>
    <x v="1"/>
  </r>
  <r>
    <x v="2"/>
    <x v="1"/>
  </r>
  <r>
    <x v="1"/>
    <x v="1"/>
  </r>
  <r>
    <x v="0"/>
    <x v="0"/>
  </r>
  <r>
    <x v="2"/>
    <x v="1"/>
  </r>
  <r>
    <x v="0"/>
    <x v="0"/>
  </r>
  <r>
    <x v="1"/>
    <x v="1"/>
  </r>
  <r>
    <x v="2"/>
    <x v="1"/>
  </r>
  <r>
    <x v="0"/>
    <x v="0"/>
  </r>
  <r>
    <x v="2"/>
    <x v="1"/>
  </r>
  <r>
    <x v="2"/>
    <x v="1"/>
  </r>
  <r>
    <x v="2"/>
    <x v="1"/>
  </r>
  <r>
    <x v="0"/>
    <x v="0"/>
  </r>
  <r>
    <x v="5"/>
    <x v="1"/>
  </r>
  <r>
    <x v="1"/>
    <x v="1"/>
  </r>
  <r>
    <x v="2"/>
    <x v="1"/>
  </r>
  <r>
    <x v="2"/>
    <x v="1"/>
  </r>
  <r>
    <x v="0"/>
    <x v="0"/>
  </r>
  <r>
    <x v="0"/>
    <x v="0"/>
  </r>
  <r>
    <x v="0"/>
    <x v="2"/>
  </r>
  <r>
    <x v="1"/>
    <x v="1"/>
  </r>
  <r>
    <x v="2"/>
    <x v="1"/>
  </r>
  <r>
    <x v="0"/>
    <x v="0"/>
  </r>
  <r>
    <x v="0"/>
    <x v="2"/>
  </r>
  <r>
    <x v="2"/>
    <x v="1"/>
  </r>
  <r>
    <x v="0"/>
    <x v="1"/>
  </r>
  <r>
    <x v="2"/>
    <x v="0"/>
  </r>
  <r>
    <x v="0"/>
    <x v="2"/>
  </r>
  <r>
    <x v="1"/>
    <x v="1"/>
  </r>
  <r>
    <x v="0"/>
    <x v="0"/>
  </r>
  <r>
    <x v="2"/>
    <x v="1"/>
  </r>
  <r>
    <x v="1"/>
    <x v="1"/>
  </r>
  <r>
    <x v="2"/>
    <x v="2"/>
  </r>
  <r>
    <x v="0"/>
    <x v="1"/>
  </r>
  <r>
    <x v="0"/>
    <x v="2"/>
  </r>
  <r>
    <x v="2"/>
    <x v="1"/>
  </r>
  <r>
    <x v="2"/>
    <x v="1"/>
  </r>
  <r>
    <x v="2"/>
    <x v="1"/>
  </r>
  <r>
    <x v="0"/>
    <x v="0"/>
  </r>
  <r>
    <x v="0"/>
    <x v="2"/>
  </r>
  <r>
    <x v="2"/>
    <x v="1"/>
  </r>
  <r>
    <x v="0"/>
    <x v="1"/>
  </r>
  <r>
    <x v="2"/>
    <x v="1"/>
  </r>
  <r>
    <x v="2"/>
    <x v="1"/>
  </r>
  <r>
    <x v="2"/>
    <x v="1"/>
  </r>
  <r>
    <x v="0"/>
    <x v="2"/>
  </r>
  <r>
    <x v="1"/>
    <x v="1"/>
  </r>
  <r>
    <x v="2"/>
    <x v="1"/>
  </r>
  <r>
    <x v="2"/>
    <x v="1"/>
  </r>
  <r>
    <x v="1"/>
    <x v="1"/>
  </r>
  <r>
    <x v="2"/>
    <x v="1"/>
  </r>
  <r>
    <x v="1"/>
    <x v="1"/>
  </r>
  <r>
    <x v="0"/>
    <x v="1"/>
  </r>
  <r>
    <x v="2"/>
    <x v="1"/>
  </r>
  <r>
    <x v="2"/>
    <x v="1"/>
  </r>
  <r>
    <x v="2"/>
    <x v="0"/>
  </r>
  <r>
    <x v="2"/>
    <x v="1"/>
  </r>
  <r>
    <x v="0"/>
    <x v="0"/>
  </r>
  <r>
    <x v="0"/>
    <x v="2"/>
  </r>
  <r>
    <x v="1"/>
    <x v="1"/>
  </r>
  <r>
    <x v="6"/>
    <x v="1"/>
  </r>
  <r>
    <x v="2"/>
    <x v="1"/>
  </r>
  <r>
    <x v="2"/>
    <x v="2"/>
  </r>
  <r>
    <x v="2"/>
    <x v="1"/>
  </r>
  <r>
    <x v="0"/>
    <x v="2"/>
  </r>
  <r>
    <x v="2"/>
    <x v="1"/>
  </r>
  <r>
    <x v="0"/>
    <x v="2"/>
  </r>
  <r>
    <x v="0"/>
    <x v="2"/>
  </r>
  <r>
    <x v="2"/>
    <x v="1"/>
  </r>
  <r>
    <x v="0"/>
    <x v="2"/>
  </r>
  <r>
    <x v="2"/>
    <x v="1"/>
  </r>
  <r>
    <x v="2"/>
    <x v="1"/>
  </r>
  <r>
    <x v="2"/>
    <x v="1"/>
  </r>
  <r>
    <x v="0"/>
    <x v="2"/>
  </r>
  <r>
    <x v="7"/>
    <x v="2"/>
  </r>
  <r>
    <x v="2"/>
    <x v="2"/>
  </r>
  <r>
    <x v="0"/>
    <x v="2"/>
  </r>
  <r>
    <x v="2"/>
    <x v="1"/>
  </r>
  <r>
    <x v="2"/>
    <x v="1"/>
  </r>
  <r>
    <x v="2"/>
    <x v="1"/>
  </r>
  <r>
    <x v="2"/>
    <x v="1"/>
  </r>
  <r>
    <x v="2"/>
    <x v="1"/>
  </r>
  <r>
    <x v="2"/>
    <x v="1"/>
  </r>
  <r>
    <x v="0"/>
    <x v="0"/>
  </r>
  <r>
    <x v="0"/>
    <x v="1"/>
  </r>
  <r>
    <x v="2"/>
    <x v="1"/>
  </r>
  <r>
    <x v="0"/>
    <x v="1"/>
  </r>
  <r>
    <x v="2"/>
    <x v="1"/>
  </r>
  <r>
    <x v="1"/>
    <x v="1"/>
  </r>
  <r>
    <x v="0"/>
    <x v="0"/>
  </r>
  <r>
    <x v="2"/>
    <x v="1"/>
  </r>
  <r>
    <x v="1"/>
    <x v="1"/>
  </r>
  <r>
    <x v="2"/>
    <x v="1"/>
  </r>
  <r>
    <x v="2"/>
    <x v="1"/>
  </r>
  <r>
    <x v="8"/>
    <x v="1"/>
  </r>
  <r>
    <x v="2"/>
    <x v="1"/>
  </r>
  <r>
    <x v="0"/>
    <x v="1"/>
  </r>
  <r>
    <x v="0"/>
    <x v="1"/>
  </r>
  <r>
    <x v="2"/>
    <x v="1"/>
  </r>
  <r>
    <x v="2"/>
    <x v="1"/>
  </r>
  <r>
    <x v="2"/>
    <x v="1"/>
  </r>
  <r>
    <x v="1"/>
    <x v="1"/>
  </r>
  <r>
    <x v="1"/>
    <x v="1"/>
  </r>
  <r>
    <x v="0"/>
    <x v="1"/>
  </r>
  <r>
    <x v="0"/>
    <x v="0"/>
  </r>
  <r>
    <x v="0"/>
    <x v="0"/>
  </r>
  <r>
    <x v="0"/>
    <x v="1"/>
  </r>
  <r>
    <x v="0"/>
    <x v="1"/>
  </r>
  <r>
    <x v="2"/>
    <x v="1"/>
  </r>
  <r>
    <x v="2"/>
    <x v="1"/>
  </r>
  <r>
    <x v="2"/>
    <x v="1"/>
  </r>
  <r>
    <x v="1"/>
    <x v="1"/>
  </r>
  <r>
    <x v="2"/>
    <x v="1"/>
  </r>
  <r>
    <x v="2"/>
    <x v="1"/>
  </r>
  <r>
    <x v="0"/>
    <x v="1"/>
  </r>
  <r>
    <x v="2"/>
    <x v="1"/>
  </r>
  <r>
    <x v="0"/>
    <x v="1"/>
  </r>
  <r>
    <x v="2"/>
    <x v="1"/>
  </r>
  <r>
    <x v="0"/>
    <x v="1"/>
  </r>
  <r>
    <x v="2"/>
    <x v="1"/>
  </r>
  <r>
    <x v="0"/>
    <x v="1"/>
  </r>
  <r>
    <x v="0"/>
    <x v="0"/>
  </r>
  <r>
    <x v="0"/>
    <x v="0"/>
  </r>
  <r>
    <x v="0"/>
    <x v="0"/>
  </r>
  <r>
    <x v="0"/>
    <x v="0"/>
  </r>
  <r>
    <x v="0"/>
    <x v="0"/>
  </r>
  <r>
    <x v="2"/>
    <x v="1"/>
  </r>
  <r>
    <x v="2"/>
    <x v="1"/>
  </r>
  <r>
    <x v="2"/>
    <x v="1"/>
  </r>
  <r>
    <x v="1"/>
    <x v="1"/>
  </r>
  <r>
    <x v="0"/>
    <x v="2"/>
  </r>
  <r>
    <x v="0"/>
    <x v="2"/>
  </r>
  <r>
    <x v="2"/>
    <x v="2"/>
  </r>
  <r>
    <x v="2"/>
    <x v="2"/>
  </r>
  <r>
    <x v="0"/>
    <x v="2"/>
  </r>
  <r>
    <x v="2"/>
    <x v="0"/>
  </r>
  <r>
    <x v="1"/>
    <x v="1"/>
  </r>
  <r>
    <x v="1"/>
    <x v="1"/>
  </r>
</pivotCacheRecords>
</file>

<file path=xl/pivotCache/pivotCacheRecords3.xml><?xml version="1.0" encoding="utf-8"?>
<pivotCacheRecords xmlns="http://schemas.openxmlformats.org/spreadsheetml/2006/main" xmlns:r="http://schemas.openxmlformats.org/officeDocument/2006/relationships" count="174">
  <r>
    <x v="0"/>
  </r>
  <r>
    <x v="0"/>
  </r>
  <r>
    <x v="1"/>
  </r>
  <r>
    <x v="2"/>
  </r>
  <r>
    <x v="3"/>
  </r>
  <r>
    <x v="2"/>
  </r>
  <r>
    <x v="2"/>
  </r>
  <r>
    <x v="3"/>
  </r>
  <r>
    <x v="4"/>
  </r>
  <r>
    <x v="1"/>
  </r>
  <r>
    <x v="1"/>
  </r>
  <r>
    <x v="1"/>
  </r>
  <r>
    <x v="1"/>
  </r>
  <r>
    <x v="1"/>
  </r>
  <r>
    <x v="2"/>
  </r>
  <r>
    <x v="4"/>
  </r>
  <r>
    <x v="2"/>
  </r>
  <r>
    <x v="4"/>
  </r>
  <r>
    <x v="1"/>
  </r>
  <r>
    <x v="1"/>
  </r>
  <r>
    <x v="4"/>
  </r>
  <r>
    <x v="4"/>
  </r>
  <r>
    <x v="1"/>
  </r>
  <r>
    <x v="4"/>
  </r>
  <r>
    <x v="0"/>
  </r>
  <r>
    <x v="5"/>
  </r>
  <r>
    <x v="1"/>
  </r>
  <r>
    <x v="5"/>
  </r>
  <r>
    <x v="3"/>
  </r>
  <r>
    <x v="0"/>
  </r>
  <r>
    <x v="1"/>
  </r>
  <r>
    <x v="1"/>
  </r>
  <r>
    <x v="1"/>
  </r>
  <r>
    <x v="2"/>
  </r>
  <r>
    <x v="1"/>
  </r>
  <r>
    <x v="0"/>
  </r>
  <r>
    <x v="1"/>
  </r>
  <r>
    <x v="1"/>
  </r>
  <r>
    <x v="1"/>
  </r>
  <r>
    <x v="4"/>
  </r>
  <r>
    <x v="2"/>
  </r>
  <r>
    <x v="2"/>
  </r>
  <r>
    <x v="4"/>
  </r>
  <r>
    <x v="2"/>
  </r>
  <r>
    <x v="1"/>
  </r>
  <r>
    <x v="2"/>
  </r>
  <r>
    <x v="4"/>
  </r>
  <r>
    <x v="1"/>
  </r>
  <r>
    <x v="1"/>
  </r>
  <r>
    <x v="1"/>
  </r>
  <r>
    <x v="3"/>
  </r>
  <r>
    <x v="3"/>
  </r>
  <r>
    <x v="3"/>
  </r>
  <r>
    <x v="2"/>
  </r>
  <r>
    <x v="1"/>
  </r>
  <r>
    <x v="4"/>
  </r>
  <r>
    <x v="3"/>
  </r>
  <r>
    <x v="5"/>
  </r>
  <r>
    <x v="3"/>
  </r>
  <r>
    <x v="3"/>
  </r>
  <r>
    <x v="1"/>
  </r>
  <r>
    <x v="4"/>
  </r>
  <r>
    <x v="4"/>
  </r>
  <r>
    <x v="3"/>
  </r>
  <r>
    <x v="2"/>
  </r>
  <r>
    <x v="0"/>
  </r>
  <r>
    <x v="1"/>
  </r>
  <r>
    <x v="3"/>
  </r>
  <r>
    <x v="0"/>
  </r>
  <r>
    <x v="5"/>
  </r>
  <r>
    <x v="4"/>
  </r>
  <r>
    <x v="5"/>
  </r>
  <r>
    <x v="5"/>
  </r>
  <r>
    <x v="4"/>
  </r>
  <r>
    <x v="1"/>
  </r>
  <r>
    <x v="4"/>
  </r>
  <r>
    <x v="5"/>
  </r>
  <r>
    <x v="1"/>
  </r>
  <r>
    <x v="1"/>
  </r>
  <r>
    <x v="0"/>
  </r>
  <r>
    <x v="5"/>
  </r>
  <r>
    <x v="5"/>
  </r>
  <r>
    <x v="1"/>
  </r>
  <r>
    <x v="2"/>
  </r>
  <r>
    <x v="5"/>
  </r>
  <r>
    <x v="1"/>
  </r>
  <r>
    <x v="0"/>
  </r>
  <r>
    <x v="1"/>
  </r>
  <r>
    <x v="4"/>
  </r>
  <r>
    <x v="2"/>
  </r>
  <r>
    <x v="5"/>
  </r>
  <r>
    <x v="1"/>
  </r>
  <r>
    <x v="4"/>
  </r>
  <r>
    <x v="4"/>
  </r>
  <r>
    <x v="0"/>
  </r>
  <r>
    <x v="5"/>
  </r>
  <r>
    <x v="4"/>
  </r>
  <r>
    <x v="5"/>
  </r>
  <r>
    <x v="1"/>
  </r>
  <r>
    <x v="1"/>
  </r>
  <r>
    <x v="1"/>
  </r>
  <r>
    <x v="1"/>
  </r>
  <r>
    <x v="0"/>
  </r>
  <r>
    <x v="4"/>
  </r>
  <r>
    <x v="2"/>
  </r>
  <r>
    <x v="1"/>
  </r>
  <r>
    <x v="5"/>
  </r>
  <r>
    <x v="4"/>
  </r>
  <r>
    <x v="0"/>
  </r>
  <r>
    <x v="1"/>
  </r>
  <r>
    <x v="0"/>
  </r>
  <r>
    <x v="2"/>
  </r>
  <r>
    <x v="1"/>
  </r>
  <r>
    <x v="1"/>
  </r>
  <r>
    <x v="4"/>
  </r>
  <r>
    <x v="3"/>
  </r>
  <r>
    <x v="2"/>
  </r>
  <r>
    <x v="0"/>
  </r>
  <r>
    <x v="1"/>
  </r>
  <r>
    <x v="2"/>
  </r>
  <r>
    <x v="2"/>
  </r>
  <r>
    <x v="2"/>
  </r>
  <r>
    <x v="4"/>
  </r>
  <r>
    <x v="1"/>
  </r>
  <r>
    <x v="1"/>
  </r>
  <r>
    <x v="5"/>
  </r>
  <r>
    <x v="1"/>
  </r>
  <r>
    <x v="2"/>
  </r>
  <r>
    <x v="5"/>
  </r>
  <r>
    <x v="5"/>
  </r>
  <r>
    <x v="1"/>
  </r>
  <r>
    <x v="1"/>
  </r>
  <r>
    <x v="2"/>
  </r>
  <r>
    <x v="0"/>
  </r>
  <r>
    <x v="1"/>
  </r>
  <r>
    <x v="1"/>
  </r>
  <r>
    <x v="4"/>
  </r>
  <r>
    <x v="0"/>
  </r>
  <r>
    <x v="1"/>
  </r>
  <r>
    <x v="4"/>
  </r>
  <r>
    <x v="1"/>
  </r>
  <r>
    <x v="1"/>
  </r>
  <r>
    <x v="4"/>
  </r>
  <r>
    <x v="1"/>
  </r>
  <r>
    <x v="1"/>
  </r>
  <r>
    <x v="4"/>
  </r>
  <r>
    <x v="5"/>
  </r>
  <r>
    <x v="1"/>
  </r>
  <r>
    <x v="0"/>
  </r>
  <r>
    <x v="1"/>
  </r>
  <r>
    <x v="5"/>
  </r>
  <r>
    <x v="0"/>
  </r>
  <r>
    <x v="1"/>
  </r>
  <r>
    <x v="2"/>
  </r>
  <r>
    <x v="2"/>
  </r>
  <r>
    <x v="1"/>
  </r>
  <r>
    <x v="1"/>
  </r>
  <r>
    <x v="1"/>
  </r>
  <r>
    <x v="1"/>
  </r>
  <r>
    <x v="4"/>
  </r>
  <r>
    <x v="5"/>
  </r>
  <r>
    <x v="5"/>
  </r>
  <r>
    <x v="4"/>
  </r>
  <r>
    <x v="4"/>
  </r>
  <r>
    <x v="4"/>
  </r>
  <r>
    <x v="2"/>
  </r>
  <r>
    <x v="0"/>
  </r>
  <r>
    <x v="0"/>
  </r>
  <r>
    <x v="1"/>
  </r>
  <r>
    <x v="1"/>
  </r>
  <r>
    <x v="1"/>
  </r>
  <r>
    <x v="1"/>
  </r>
  <r>
    <x v="0"/>
  </r>
  <r>
    <x v="0"/>
  </r>
</pivotCacheRecords>
</file>

<file path=xl/pivotCache/pivotCacheRecords4.xml><?xml version="1.0" encoding="utf-8"?>
<pivotCacheRecords xmlns="http://schemas.openxmlformats.org/spreadsheetml/2006/main" xmlns:r="http://schemas.openxmlformats.org/officeDocument/2006/relationships" count="174">
  <r>
    <x v="0"/>
  </r>
  <r>
    <x v="1"/>
  </r>
  <r>
    <x v="2"/>
  </r>
  <r>
    <x v="2"/>
  </r>
  <r>
    <x v="0"/>
  </r>
  <r>
    <x v="1"/>
  </r>
  <r>
    <x v="1"/>
  </r>
  <r>
    <x v="2"/>
  </r>
  <r>
    <x v="1"/>
  </r>
  <r>
    <x v="0"/>
  </r>
  <r>
    <x v="0"/>
  </r>
  <r>
    <x v="2"/>
  </r>
  <r>
    <x v="2"/>
  </r>
  <r>
    <x v="0"/>
  </r>
  <r>
    <x v="2"/>
  </r>
  <r>
    <x v="2"/>
  </r>
  <r>
    <x v="2"/>
  </r>
  <r>
    <x v="1"/>
  </r>
  <r>
    <x v="0"/>
  </r>
  <r>
    <x v="0"/>
  </r>
  <r>
    <x v="1"/>
  </r>
  <r>
    <x v="1"/>
  </r>
  <r>
    <x v="1"/>
  </r>
  <r>
    <x v="1"/>
  </r>
  <r>
    <x v="2"/>
  </r>
  <r>
    <x v="1"/>
  </r>
  <r>
    <x v="1"/>
  </r>
  <r>
    <x v="3"/>
  </r>
  <r>
    <x v="1"/>
  </r>
  <r>
    <x v="2"/>
  </r>
  <r>
    <x v="1"/>
  </r>
  <r>
    <x v="1"/>
  </r>
  <r>
    <x v="3"/>
  </r>
  <r>
    <x v="2"/>
  </r>
  <r>
    <x v="1"/>
  </r>
  <r>
    <x v="1"/>
  </r>
  <r>
    <x v="3"/>
  </r>
  <r>
    <x v="3"/>
  </r>
  <r>
    <x v="0"/>
  </r>
  <r>
    <x v="2"/>
  </r>
  <r>
    <x v="0"/>
  </r>
  <r>
    <x v="0"/>
  </r>
  <r>
    <x v="2"/>
  </r>
  <r>
    <x v="0"/>
  </r>
  <r>
    <x v="1"/>
  </r>
  <r>
    <x v="3"/>
  </r>
  <r>
    <x v="1"/>
  </r>
  <r>
    <x v="2"/>
  </r>
  <r>
    <x v="2"/>
  </r>
  <r>
    <x v="0"/>
  </r>
  <r>
    <x v="2"/>
  </r>
  <r>
    <x v="3"/>
  </r>
  <r>
    <x v="3"/>
  </r>
  <r>
    <x v="2"/>
  </r>
  <r>
    <x v="0"/>
  </r>
  <r>
    <x v="0"/>
  </r>
  <r>
    <x v="3"/>
  </r>
  <r>
    <x v="1"/>
  </r>
  <r>
    <x v="0"/>
  </r>
  <r>
    <x v="1"/>
  </r>
  <r>
    <x v="2"/>
  </r>
  <r>
    <x v="1"/>
  </r>
  <r>
    <x v="2"/>
  </r>
  <r>
    <x v="0"/>
  </r>
  <r>
    <x v="2"/>
  </r>
  <r>
    <x v="1"/>
  </r>
  <r>
    <x v="2"/>
  </r>
  <r>
    <x v="0"/>
  </r>
  <r>
    <x v="1"/>
  </r>
  <r>
    <x v="2"/>
  </r>
  <r>
    <x v="1"/>
  </r>
  <r>
    <x v="1"/>
  </r>
  <r>
    <x v="2"/>
  </r>
  <r>
    <x v="2"/>
  </r>
  <r>
    <x v="0"/>
  </r>
  <r>
    <x v="2"/>
  </r>
  <r>
    <x v="0"/>
  </r>
  <r>
    <x v="1"/>
  </r>
  <r>
    <x v="2"/>
  </r>
  <r>
    <x v="1"/>
  </r>
  <r>
    <x v="1"/>
  </r>
  <r>
    <x v="2"/>
  </r>
  <r>
    <x v="0"/>
  </r>
  <r>
    <x v="0"/>
  </r>
  <r>
    <x v="3"/>
  </r>
  <r>
    <x v="3"/>
  </r>
  <r>
    <x v="2"/>
  </r>
  <r>
    <x v="3"/>
  </r>
  <r>
    <x v="1"/>
  </r>
  <r>
    <x v="2"/>
  </r>
  <r>
    <x v="3"/>
  </r>
  <r>
    <x v="2"/>
  </r>
  <r>
    <x v="2"/>
  </r>
  <r>
    <x v="1"/>
  </r>
  <r>
    <x v="1"/>
  </r>
  <r>
    <x v="0"/>
  </r>
  <r>
    <x v="1"/>
  </r>
  <r>
    <x v="1"/>
  </r>
  <r>
    <x v="0"/>
  </r>
  <r>
    <x v="1"/>
  </r>
  <r>
    <x v="3"/>
  </r>
  <r>
    <x v="1"/>
  </r>
  <r>
    <x v="2"/>
  </r>
  <r>
    <x v="1"/>
  </r>
  <r>
    <x v="0"/>
  </r>
  <r>
    <x v="2"/>
  </r>
  <r>
    <x v="2"/>
  </r>
  <r>
    <x v="1"/>
  </r>
  <r>
    <x v="3"/>
  </r>
  <r>
    <x v="0"/>
  </r>
  <r>
    <x v="0"/>
  </r>
  <r>
    <x v="2"/>
  </r>
  <r>
    <x v="2"/>
  </r>
  <r>
    <x v="3"/>
  </r>
  <r>
    <x v="2"/>
  </r>
  <r>
    <x v="1"/>
  </r>
  <r>
    <x v="0"/>
  </r>
  <r>
    <x v="1"/>
  </r>
  <r>
    <x v="0"/>
  </r>
  <r>
    <x v="1"/>
  </r>
  <r>
    <x v="1"/>
  </r>
  <r>
    <x v="3"/>
  </r>
  <r>
    <x v="1"/>
  </r>
  <r>
    <x v="0"/>
  </r>
  <r>
    <x v="2"/>
  </r>
  <r>
    <x v="1"/>
  </r>
  <r>
    <x v="3"/>
  </r>
  <r>
    <x v="3"/>
  </r>
  <r>
    <x v="0"/>
  </r>
  <r>
    <x v="1"/>
  </r>
  <r>
    <x v="1"/>
  </r>
  <r>
    <x v="1"/>
  </r>
  <r>
    <x v="1"/>
  </r>
  <r>
    <x v="1"/>
  </r>
  <r>
    <x v="2"/>
  </r>
  <r>
    <x v="1"/>
  </r>
  <r>
    <x v="1"/>
  </r>
  <r>
    <x v="2"/>
  </r>
  <r>
    <x v="1"/>
  </r>
  <r>
    <x v="3"/>
  </r>
  <r>
    <x v="1"/>
  </r>
  <r>
    <x v="2"/>
  </r>
  <r>
    <x v="3"/>
  </r>
  <r>
    <x v="1"/>
  </r>
  <r>
    <x v="1"/>
  </r>
  <r>
    <x v="2"/>
  </r>
  <r>
    <x v="1"/>
  </r>
  <r>
    <x v="1"/>
  </r>
  <r>
    <x v="2"/>
  </r>
  <r>
    <x v="1"/>
  </r>
  <r>
    <x v="0"/>
  </r>
  <r>
    <x v="1"/>
  </r>
  <r>
    <x v="0"/>
  </r>
  <r>
    <x v="1"/>
  </r>
  <r>
    <x v="2"/>
  </r>
  <r>
    <x v="1"/>
  </r>
  <r>
    <x v="2"/>
  </r>
  <r>
    <x v="1"/>
  </r>
  <r>
    <x v="0"/>
  </r>
  <r>
    <x v="1"/>
  </r>
  <r>
    <x v="0"/>
  </r>
  <r>
    <x v="1"/>
  </r>
  <r>
    <x v="1"/>
  </r>
  <r>
    <x v="1"/>
  </r>
  <r>
    <x v="0"/>
  </r>
  <r>
    <x v="0"/>
  </r>
  <r>
    <x v="0"/>
  </r>
  <r>
    <x v="0"/>
  </r>
  <r>
    <x v="0"/>
  </r>
  <r>
    <x v="2"/>
  </r>
  <r>
    <x v="4"/>
  </r>
  <r>
    <x v="1"/>
  </r>
  <r>
    <x v="2"/>
  </r>
  <r>
    <x v="1"/>
  </r>
</pivotCacheRecords>
</file>

<file path=xl/pivotCache/pivotCacheRecords5.xml><?xml version="1.0" encoding="utf-8"?>
<pivotCacheRecords xmlns="http://schemas.openxmlformats.org/spreadsheetml/2006/main" xmlns:r="http://schemas.openxmlformats.org/officeDocument/2006/relationships" count="183">
  <r>
    <x v="0"/>
  </r>
  <r>
    <x v="0"/>
  </r>
  <r>
    <x v="1"/>
  </r>
  <r>
    <x v="2"/>
  </r>
  <r>
    <x v="3"/>
  </r>
  <r>
    <x v="4"/>
  </r>
  <r>
    <x v="5"/>
  </r>
  <r>
    <x v="0"/>
  </r>
  <r>
    <x v="2"/>
  </r>
  <r>
    <x v="6"/>
  </r>
  <r>
    <x v="0"/>
  </r>
  <r>
    <x v="5"/>
  </r>
  <r>
    <x v="2"/>
  </r>
  <r>
    <x v="1"/>
  </r>
  <r>
    <x v="3"/>
  </r>
  <r>
    <x v="0"/>
  </r>
  <r>
    <x v="2"/>
  </r>
  <r>
    <x v="7"/>
  </r>
  <r>
    <x v="3"/>
  </r>
  <r>
    <x v="8"/>
  </r>
  <r>
    <x v="6"/>
  </r>
  <r>
    <x v="0"/>
  </r>
  <r>
    <x v="7"/>
  </r>
  <r>
    <x v="7"/>
  </r>
  <r>
    <x v="3"/>
  </r>
  <r>
    <x v="6"/>
  </r>
  <r>
    <x v="4"/>
  </r>
  <r>
    <x v="3"/>
  </r>
  <r>
    <x v="5"/>
  </r>
  <r>
    <x v="4"/>
  </r>
  <r>
    <x v="4"/>
  </r>
  <r>
    <x v="8"/>
  </r>
  <r>
    <x v="0"/>
  </r>
  <r>
    <x v="4"/>
  </r>
  <r>
    <x v="7"/>
  </r>
  <r>
    <x v="1"/>
  </r>
  <r>
    <x v="0"/>
  </r>
  <r>
    <x v="8"/>
  </r>
  <r>
    <x v="3"/>
  </r>
  <r>
    <x v="2"/>
  </r>
  <r>
    <x v="2"/>
  </r>
  <r>
    <x v="9"/>
  </r>
  <r>
    <x v="1"/>
  </r>
  <r>
    <x v="4"/>
  </r>
  <r>
    <x v="7"/>
  </r>
  <r>
    <x v="5"/>
  </r>
  <r>
    <x v="8"/>
  </r>
  <r>
    <x v="2"/>
  </r>
  <r>
    <x v="2"/>
  </r>
  <r>
    <x v="3"/>
  </r>
  <r>
    <x v="8"/>
  </r>
  <r>
    <x v="2"/>
  </r>
  <r>
    <x v="7"/>
  </r>
  <r>
    <x v="7"/>
  </r>
  <r>
    <x v="2"/>
  </r>
  <r>
    <x v="1"/>
  </r>
  <r>
    <x v="10"/>
  </r>
  <r>
    <x v="4"/>
  </r>
  <r>
    <x v="8"/>
  </r>
  <r>
    <x v="0"/>
  </r>
  <r>
    <x v="2"/>
  </r>
  <r>
    <x v="1"/>
  </r>
  <r>
    <x v="2"/>
  </r>
  <r>
    <x v="8"/>
  </r>
  <r>
    <x v="0"/>
  </r>
  <r>
    <x v="7"/>
  </r>
  <r>
    <x v="2"/>
  </r>
  <r>
    <x v="2"/>
  </r>
  <r>
    <x v="8"/>
  </r>
  <r>
    <x v="4"/>
  </r>
  <r>
    <x v="1"/>
  </r>
  <r>
    <x v="10"/>
  </r>
  <r>
    <x v="0"/>
  </r>
  <r>
    <x v="4"/>
  </r>
  <r>
    <x v="8"/>
  </r>
  <r>
    <x v="1"/>
  </r>
  <r>
    <x v="0"/>
  </r>
  <r>
    <x v="10"/>
  </r>
  <r>
    <x v="0"/>
  </r>
  <r>
    <x v="0"/>
  </r>
  <r>
    <x v="7"/>
  </r>
  <r>
    <x v="4"/>
  </r>
  <r>
    <x v="8"/>
  </r>
  <r>
    <x v="0"/>
  </r>
  <r>
    <x v="0"/>
  </r>
  <r>
    <x v="6"/>
  </r>
  <r>
    <x v="6"/>
  </r>
  <r>
    <x v="8"/>
  </r>
  <r>
    <x v="4"/>
  </r>
  <r>
    <x v="2"/>
  </r>
  <r>
    <x v="5"/>
  </r>
  <r>
    <x v="5"/>
  </r>
  <r>
    <x v="6"/>
  </r>
  <r>
    <x v="7"/>
  </r>
  <r>
    <x v="7"/>
  </r>
  <r>
    <x v="6"/>
  </r>
  <r>
    <x v="1"/>
  </r>
  <r>
    <x v="2"/>
  </r>
  <r>
    <x v="4"/>
  </r>
  <r>
    <x v="6"/>
  </r>
  <r>
    <x v="6"/>
  </r>
  <r>
    <x v="6"/>
  </r>
  <r>
    <x v="4"/>
  </r>
  <r>
    <x v="4"/>
  </r>
  <r>
    <x v="1"/>
  </r>
  <r>
    <x v="3"/>
  </r>
  <r>
    <x v="0"/>
  </r>
  <r>
    <x v="8"/>
  </r>
  <r>
    <x v="1"/>
  </r>
  <r>
    <x v="5"/>
  </r>
  <r>
    <x v="2"/>
  </r>
  <r>
    <x v="8"/>
  </r>
  <r>
    <x v="0"/>
  </r>
  <r>
    <x v="4"/>
  </r>
  <r>
    <x v="2"/>
  </r>
  <r>
    <x v="1"/>
  </r>
  <r>
    <x v="6"/>
  </r>
  <r>
    <x v="0"/>
  </r>
  <r>
    <x v="0"/>
  </r>
  <r>
    <x v="2"/>
  </r>
  <r>
    <x v="8"/>
  </r>
  <r>
    <x v="0"/>
  </r>
  <r>
    <x v="2"/>
  </r>
  <r>
    <x v="2"/>
  </r>
  <r>
    <x v="3"/>
  </r>
  <r>
    <x v="7"/>
  </r>
  <r>
    <x v="1"/>
  </r>
  <r>
    <x v="4"/>
  </r>
  <r>
    <x v="3"/>
  </r>
  <r>
    <x v="4"/>
  </r>
  <r>
    <x v="6"/>
  </r>
  <r>
    <x v="2"/>
  </r>
  <r>
    <x v="2"/>
  </r>
  <r>
    <x v="7"/>
  </r>
  <r>
    <x v="6"/>
  </r>
  <r>
    <x v="8"/>
  </r>
  <r>
    <x v="5"/>
  </r>
  <r>
    <x v="2"/>
  </r>
  <r>
    <x v="6"/>
  </r>
  <r>
    <x v="4"/>
  </r>
  <r>
    <x v="6"/>
  </r>
  <r>
    <x v="2"/>
  </r>
  <r>
    <x v="8"/>
  </r>
  <r>
    <x v="7"/>
  </r>
  <r>
    <x v="7"/>
  </r>
  <r>
    <x v="2"/>
  </r>
  <r>
    <x v="1"/>
  </r>
  <r>
    <x v="2"/>
  </r>
  <r>
    <x v="0"/>
  </r>
  <r>
    <x v="2"/>
  </r>
  <r>
    <x v="1"/>
  </r>
  <r>
    <x v="2"/>
  </r>
  <r>
    <x v="8"/>
  </r>
  <r>
    <x v="1"/>
  </r>
  <r>
    <x v="3"/>
  </r>
  <r>
    <x v="2"/>
  </r>
  <r>
    <x v="2"/>
  </r>
  <r>
    <x v="10"/>
  </r>
  <r>
    <x v="8"/>
  </r>
  <r>
    <x v="7"/>
  </r>
  <r>
    <x v="10"/>
  </r>
  <r>
    <x v="4"/>
  </r>
  <r>
    <x v="6"/>
  </r>
  <r>
    <x v="7"/>
  </r>
  <r>
    <x v="0"/>
  </r>
  <r>
    <x v="3"/>
  </r>
  <r>
    <x v="1"/>
  </r>
  <r>
    <x v="7"/>
  </r>
  <r>
    <x v="2"/>
  </r>
  <r>
    <x v="4"/>
  </r>
  <r>
    <x v="9"/>
  </r>
  <r>
    <x v="2"/>
  </r>
  <r>
    <x v="7"/>
  </r>
  <r>
    <x v="0"/>
  </r>
  <r>
    <x v="9"/>
  </r>
  <r>
    <x v="9"/>
  </r>
  <r>
    <x v="9"/>
  </r>
  <r>
    <x v="11"/>
  </r>
  <r>
    <x v="9"/>
  </r>
  <r>
    <x v="9"/>
  </r>
  <r>
    <x v="9"/>
  </r>
  <r>
    <x v="9"/>
  </r>
  <r>
    <x v="9"/>
  </r>
</pivotCacheRecords>
</file>

<file path=xl/pivotCache/pivotCacheRecords6.xml><?xml version="1.0" encoding="utf-8"?>
<pivotCacheRecords xmlns="http://schemas.openxmlformats.org/spreadsheetml/2006/main" xmlns:r="http://schemas.openxmlformats.org/officeDocument/2006/relationships" count="57">
  <r>
    <x v="0"/>
  </r>
  <r>
    <x v="0"/>
  </r>
  <r>
    <x v="1"/>
  </r>
  <r>
    <x v="0"/>
  </r>
  <r>
    <x v="1"/>
  </r>
  <r>
    <x v="1"/>
  </r>
  <r>
    <x v="1"/>
  </r>
  <r>
    <x v="1"/>
  </r>
  <r>
    <x v="1"/>
  </r>
  <r>
    <x v="0"/>
  </r>
  <r>
    <x v="1"/>
  </r>
  <r>
    <x v="0"/>
  </r>
  <r>
    <x v="1"/>
  </r>
  <r>
    <x v="1"/>
  </r>
  <r>
    <x v="0"/>
  </r>
  <r>
    <x v="1"/>
  </r>
  <r>
    <x v="1"/>
  </r>
  <r>
    <x v="1"/>
  </r>
  <r>
    <x v="1"/>
  </r>
  <r>
    <x v="1"/>
  </r>
  <r>
    <x v="2"/>
  </r>
  <r>
    <x v="0"/>
  </r>
  <r>
    <x v="0"/>
  </r>
  <r>
    <x v="0"/>
  </r>
  <r>
    <x v="1"/>
  </r>
  <r>
    <x v="1"/>
  </r>
  <r>
    <x v="1"/>
  </r>
  <r>
    <x v="1"/>
  </r>
  <r>
    <x v="0"/>
  </r>
  <r>
    <x v="0"/>
  </r>
  <r>
    <x v="0"/>
  </r>
  <r>
    <x v="0"/>
  </r>
  <r>
    <x v="1"/>
  </r>
  <r>
    <x v="2"/>
  </r>
  <r>
    <x v="0"/>
  </r>
  <r>
    <x v="1"/>
  </r>
  <r>
    <x v="0"/>
  </r>
  <r>
    <x v="0"/>
  </r>
  <r>
    <x v="0"/>
  </r>
  <r>
    <x v="1"/>
  </r>
  <r>
    <x v="1"/>
  </r>
  <r>
    <x v="0"/>
  </r>
  <r>
    <x v="0"/>
  </r>
  <r>
    <x v="1"/>
  </r>
  <r>
    <x v="0"/>
  </r>
  <r>
    <x v="0"/>
  </r>
  <r>
    <x v="1"/>
  </r>
  <r>
    <x v="0"/>
  </r>
  <r>
    <x v="0"/>
  </r>
  <r>
    <x v="2"/>
  </r>
  <r>
    <x v="0"/>
  </r>
  <r>
    <x v="0"/>
  </r>
  <r>
    <x v="1"/>
  </r>
  <r>
    <x v="0"/>
  </r>
  <r>
    <x v="0"/>
  </r>
  <r>
    <x v="0"/>
  </r>
  <r>
    <x v="0"/>
  </r>
</pivotCacheRecords>
</file>

<file path=xl/pivotCache/pivotCacheRecords7.xml><?xml version="1.0" encoding="utf-8"?>
<pivotCacheRecords xmlns="http://schemas.openxmlformats.org/spreadsheetml/2006/main" xmlns:r="http://schemas.openxmlformats.org/officeDocument/2006/relationships" count="57">
  <r>
    <x v="0"/>
  </r>
  <r>
    <x v="0"/>
  </r>
  <r>
    <x v="1"/>
  </r>
  <r>
    <x v="1"/>
  </r>
  <r>
    <x v="0"/>
  </r>
  <r>
    <x v="2"/>
  </r>
  <r>
    <x v="2"/>
  </r>
  <r>
    <x v="0"/>
  </r>
  <r>
    <x v="2"/>
  </r>
  <r>
    <x v="1"/>
  </r>
  <r>
    <x v="2"/>
  </r>
  <r>
    <x v="1"/>
  </r>
  <r>
    <x v="1"/>
  </r>
  <r>
    <x v="2"/>
  </r>
  <r>
    <x v="0"/>
  </r>
  <r>
    <x v="1"/>
  </r>
  <r>
    <x v="2"/>
  </r>
  <r>
    <x v="2"/>
  </r>
  <r>
    <x v="0"/>
  </r>
  <r>
    <x v="0"/>
  </r>
  <r>
    <x v="0"/>
  </r>
  <r>
    <x v="1"/>
  </r>
  <r>
    <x v="2"/>
  </r>
  <r>
    <x v="0"/>
  </r>
  <r>
    <x v="1"/>
  </r>
  <r>
    <x v="1"/>
  </r>
  <r>
    <x v="1"/>
  </r>
  <r>
    <x v="0"/>
  </r>
  <r>
    <x v="2"/>
  </r>
  <r>
    <x v="2"/>
  </r>
  <r>
    <x v="2"/>
  </r>
  <r>
    <x v="1"/>
  </r>
  <r>
    <x v="1"/>
  </r>
  <r>
    <x v="0"/>
  </r>
  <r>
    <x v="3"/>
  </r>
  <r>
    <x v="2"/>
  </r>
  <r>
    <x v="1"/>
  </r>
  <r>
    <x v="2"/>
  </r>
  <r>
    <x v="0"/>
  </r>
  <r>
    <x v="0"/>
  </r>
  <r>
    <x v="2"/>
  </r>
  <r>
    <x v="2"/>
  </r>
  <r>
    <x v="1"/>
  </r>
  <r>
    <x v="1"/>
  </r>
  <r>
    <x v="1"/>
  </r>
  <r>
    <x v="2"/>
  </r>
  <r>
    <x v="1"/>
  </r>
  <r>
    <x v="0"/>
  </r>
  <r>
    <x v="1"/>
  </r>
  <r>
    <x v="0"/>
  </r>
  <r>
    <x v="1"/>
  </r>
  <r>
    <x v="0"/>
  </r>
  <r>
    <x v="0"/>
  </r>
  <r>
    <x v="0"/>
  </r>
  <r>
    <x v="2"/>
  </r>
  <r>
    <x v="4"/>
  </r>
  <r>
    <x v="1"/>
  </r>
</pivotCacheRecords>
</file>

<file path=xl/pivotCache/pivotCacheRecords8.xml><?xml version="1.0" encoding="utf-8"?>
<pivotCacheRecords xmlns="http://schemas.openxmlformats.org/spreadsheetml/2006/main" xmlns:r="http://schemas.openxmlformats.org/officeDocument/2006/relationships" count="177">
  <r>
    <x v="0"/>
  </r>
  <r>
    <x v="0"/>
  </r>
  <r>
    <x v="1"/>
  </r>
  <r>
    <x v="2"/>
  </r>
  <r>
    <x v="1"/>
  </r>
  <r>
    <x v="3"/>
  </r>
  <r>
    <x v="2"/>
  </r>
  <r>
    <x v="2"/>
  </r>
  <r>
    <x v="1"/>
  </r>
  <r>
    <x v="2"/>
  </r>
  <r>
    <x v="2"/>
  </r>
  <r>
    <x v="2"/>
  </r>
  <r>
    <x v="1"/>
  </r>
  <r>
    <x v="4"/>
  </r>
  <r>
    <x v="0"/>
  </r>
  <r>
    <x v="3"/>
  </r>
  <r>
    <x v="0"/>
  </r>
  <r>
    <x v="3"/>
  </r>
  <r>
    <x v="0"/>
  </r>
  <r>
    <x v="4"/>
  </r>
  <r>
    <x v="4"/>
  </r>
  <r>
    <x v="1"/>
  </r>
  <r>
    <x v="2"/>
  </r>
  <r>
    <x v="1"/>
  </r>
  <r>
    <x v="0"/>
  </r>
  <r>
    <x v="0"/>
  </r>
  <r>
    <x v="5"/>
  </r>
  <r>
    <x v="5"/>
  </r>
  <r>
    <x v="4"/>
  </r>
  <r>
    <x v="3"/>
  </r>
  <r>
    <x v="1"/>
  </r>
  <r>
    <x v="0"/>
  </r>
  <r>
    <x v="2"/>
  </r>
  <r>
    <x v="0"/>
  </r>
  <r>
    <x v="4"/>
  </r>
  <r>
    <x v="5"/>
  </r>
  <r>
    <x v="5"/>
  </r>
  <r>
    <x v="0"/>
  </r>
  <r>
    <x v="4"/>
  </r>
  <r>
    <x v="2"/>
  </r>
  <r>
    <x v="4"/>
  </r>
  <r>
    <x v="2"/>
  </r>
  <r>
    <x v="0"/>
  </r>
  <r>
    <x v="4"/>
  </r>
  <r>
    <x v="0"/>
  </r>
  <r>
    <x v="2"/>
  </r>
  <r>
    <x v="1"/>
  </r>
  <r>
    <x v="0"/>
  </r>
  <r>
    <x v="3"/>
  </r>
  <r>
    <x v="2"/>
  </r>
  <r>
    <x v="0"/>
  </r>
  <r>
    <x v="5"/>
  </r>
  <r>
    <x v="3"/>
  </r>
  <r>
    <x v="2"/>
  </r>
  <r>
    <x v="2"/>
  </r>
  <r>
    <x v="5"/>
  </r>
  <r>
    <x v="4"/>
  </r>
  <r>
    <x v="3"/>
  </r>
  <r>
    <x v="3"/>
  </r>
  <r>
    <x v="0"/>
  </r>
  <r>
    <x v="2"/>
  </r>
  <r>
    <x v="4"/>
  </r>
  <r>
    <x v="5"/>
  </r>
  <r>
    <x v="3"/>
  </r>
  <r>
    <x v="3"/>
  </r>
  <r>
    <x v="5"/>
  </r>
  <r>
    <x v="1"/>
  </r>
  <r>
    <x v="1"/>
  </r>
  <r>
    <x v="5"/>
  </r>
  <r>
    <x v="0"/>
  </r>
  <r>
    <x v="5"/>
  </r>
  <r>
    <x v="0"/>
  </r>
  <r>
    <x v="2"/>
  </r>
  <r>
    <x v="0"/>
  </r>
  <r>
    <x v="4"/>
  </r>
  <r>
    <x v="0"/>
  </r>
  <r>
    <x v="1"/>
  </r>
  <r>
    <x v="1"/>
  </r>
  <r>
    <x v="1"/>
  </r>
  <r>
    <x v="0"/>
  </r>
  <r>
    <x v="5"/>
  </r>
  <r>
    <x v="2"/>
  </r>
  <r>
    <x v="4"/>
  </r>
  <r>
    <x v="0"/>
  </r>
  <r>
    <x v="0"/>
  </r>
  <r>
    <x v="1"/>
  </r>
  <r>
    <x v="4"/>
  </r>
  <r>
    <x v="4"/>
  </r>
  <r>
    <x v="0"/>
  </r>
  <r>
    <x v="4"/>
  </r>
  <r>
    <x v="5"/>
  </r>
  <r>
    <x v="3"/>
  </r>
  <r>
    <x v="0"/>
  </r>
  <r>
    <x v="1"/>
  </r>
  <r>
    <x v="3"/>
  </r>
  <r>
    <x v="4"/>
  </r>
  <r>
    <x v="2"/>
  </r>
  <r>
    <x v="2"/>
  </r>
  <r>
    <x v="5"/>
  </r>
  <r>
    <x v="4"/>
  </r>
  <r>
    <x v="4"/>
  </r>
  <r>
    <x v="4"/>
  </r>
  <r>
    <x v="4"/>
  </r>
  <r>
    <x v="5"/>
  </r>
  <r>
    <x v="3"/>
  </r>
  <r>
    <x v="0"/>
  </r>
  <r>
    <x v="2"/>
  </r>
  <r>
    <x v="1"/>
  </r>
  <r>
    <x v="1"/>
  </r>
  <r>
    <x v="0"/>
  </r>
  <r>
    <x v="3"/>
  </r>
  <r>
    <x v="3"/>
  </r>
  <r>
    <x v="1"/>
  </r>
  <r>
    <x v="5"/>
  </r>
  <r>
    <x v="3"/>
  </r>
  <r>
    <x v="4"/>
  </r>
  <r>
    <x v="4"/>
  </r>
  <r>
    <x v="5"/>
  </r>
  <r>
    <x v="2"/>
  </r>
  <r>
    <x v="5"/>
  </r>
  <r>
    <x v="4"/>
  </r>
  <r>
    <x v="2"/>
  </r>
  <r>
    <x v="0"/>
  </r>
  <r>
    <x v="2"/>
  </r>
  <r>
    <x v="0"/>
  </r>
  <r>
    <x v="2"/>
  </r>
  <r>
    <x v="3"/>
  </r>
  <r>
    <x v="4"/>
  </r>
  <r>
    <x v="3"/>
  </r>
  <r>
    <x v="5"/>
  </r>
  <r>
    <x v="4"/>
  </r>
  <r>
    <x v="3"/>
  </r>
  <r>
    <x v="5"/>
  </r>
  <r>
    <x v="5"/>
  </r>
  <r>
    <x v="0"/>
  </r>
  <r>
    <x v="4"/>
  </r>
  <r>
    <x v="2"/>
  </r>
  <r>
    <x v="3"/>
  </r>
  <r>
    <x v="5"/>
  </r>
  <r>
    <x v="5"/>
  </r>
  <r>
    <x v="5"/>
  </r>
  <r>
    <x v="5"/>
  </r>
  <r>
    <x v="4"/>
  </r>
  <r>
    <x v="5"/>
  </r>
  <r>
    <x v="2"/>
  </r>
  <r>
    <x v="1"/>
  </r>
  <r>
    <x v="2"/>
  </r>
  <r>
    <x v="1"/>
  </r>
  <r>
    <x v="2"/>
  </r>
  <r>
    <x v="3"/>
  </r>
  <r>
    <x v="5"/>
  </r>
  <r>
    <x v="2"/>
  </r>
  <r>
    <x v="4"/>
  </r>
  <r>
    <x v="0"/>
  </r>
  <r>
    <x v="0"/>
  </r>
  <r>
    <x v="3"/>
  </r>
  <r>
    <x v="5"/>
  </r>
  <r>
    <x v="3"/>
  </r>
  <r>
    <x v="0"/>
  </r>
  <r>
    <x v="5"/>
  </r>
  <r>
    <x v="5"/>
  </r>
  <r>
    <x v="4"/>
  </r>
  <r>
    <x v="4"/>
  </r>
  <r>
    <x v="5"/>
  </r>
  <r>
    <x v="4"/>
  </r>
  <r>
    <x v="4"/>
  </r>
  <r>
    <x v="5"/>
  </r>
  <r>
    <x v="5"/>
  </r>
  <r>
    <x v="5"/>
  </r>
  <r>
    <x v="3"/>
  </r>
  <r>
    <x v="6"/>
  </r>
  <r>
    <x v="0"/>
  </r>
  <r>
    <x v="3"/>
  </r>
  <r>
    <x v="0"/>
  </r>
  <r>
    <x v="6"/>
  </r>
  <r>
    <x v="6"/>
  </r>
  <r>
    <x v="6"/>
  </r>
</pivotCacheRecords>
</file>

<file path=xl/pivotCache/pivotCacheRecords9.xml><?xml version="1.0" encoding="utf-8"?>
<pivotCacheRecords xmlns="http://schemas.openxmlformats.org/spreadsheetml/2006/main" xmlns:r="http://schemas.openxmlformats.org/officeDocument/2006/relationships" count="174">
  <r>
    <x v="0"/>
  </r>
  <r>
    <x v="1"/>
  </r>
  <r>
    <x v="2"/>
  </r>
  <r>
    <x v="3"/>
  </r>
  <r>
    <x v="1"/>
  </r>
  <r>
    <x v="4"/>
  </r>
  <r>
    <x v="1"/>
  </r>
  <r>
    <x v="3"/>
  </r>
  <r>
    <x v="3"/>
  </r>
  <r>
    <x v="0"/>
  </r>
  <r>
    <x v="1"/>
  </r>
  <r>
    <x v="0"/>
  </r>
  <r>
    <x v="3"/>
  </r>
  <r>
    <x v="1"/>
  </r>
  <r>
    <x v="3"/>
  </r>
  <r>
    <x v="5"/>
  </r>
  <r>
    <x v="1"/>
  </r>
  <r>
    <x v="4"/>
  </r>
  <r>
    <x v="3"/>
  </r>
  <r>
    <x v="1"/>
  </r>
  <r>
    <x v="1"/>
  </r>
  <r>
    <x v="3"/>
  </r>
  <r>
    <x v="5"/>
  </r>
  <r>
    <x v="5"/>
  </r>
  <r>
    <x v="0"/>
  </r>
  <r>
    <x v="2"/>
  </r>
  <r>
    <x v="4"/>
  </r>
  <r>
    <x v="4"/>
  </r>
  <r>
    <x v="1"/>
  </r>
  <r>
    <x v="5"/>
  </r>
  <r>
    <x v="0"/>
  </r>
  <r>
    <x v="1"/>
  </r>
  <r>
    <x v="3"/>
  </r>
  <r>
    <x v="0"/>
  </r>
  <r>
    <x v="1"/>
  </r>
  <r>
    <x v="4"/>
  </r>
  <r>
    <x v="5"/>
  </r>
  <r>
    <x v="0"/>
  </r>
  <r>
    <x v="1"/>
  </r>
  <r>
    <x v="0"/>
  </r>
  <r>
    <x v="1"/>
  </r>
  <r>
    <x v="2"/>
  </r>
  <r>
    <x v="0"/>
  </r>
  <r>
    <x v="0"/>
  </r>
  <r>
    <x v="0"/>
  </r>
  <r>
    <x v="0"/>
  </r>
  <r>
    <x v="0"/>
  </r>
  <r>
    <x v="1"/>
  </r>
  <r>
    <x v="5"/>
  </r>
  <r>
    <x v="1"/>
  </r>
  <r>
    <x v="4"/>
  </r>
  <r>
    <x v="0"/>
  </r>
  <r>
    <x v="4"/>
  </r>
  <r>
    <x v="3"/>
  </r>
  <r>
    <x v="3"/>
  </r>
  <r>
    <x v="3"/>
  </r>
  <r>
    <x v="1"/>
  </r>
  <r>
    <x v="0"/>
  </r>
  <r>
    <x v="1"/>
  </r>
  <r>
    <x v="0"/>
  </r>
  <r>
    <x v="0"/>
  </r>
  <r>
    <x v="1"/>
  </r>
  <r>
    <x v="5"/>
  </r>
  <r>
    <x v="5"/>
  </r>
  <r>
    <x v="2"/>
  </r>
  <r>
    <x v="5"/>
  </r>
  <r>
    <x v="2"/>
  </r>
  <r>
    <x v="4"/>
  </r>
  <r>
    <x v="3"/>
  </r>
  <r>
    <x v="5"/>
  </r>
  <r>
    <x v="4"/>
  </r>
  <r>
    <x v="0"/>
  </r>
  <r>
    <x v="5"/>
  </r>
  <r>
    <x v="0"/>
  </r>
  <r>
    <x v="1"/>
  </r>
  <r>
    <x v="3"/>
  </r>
  <r>
    <x v="4"/>
  </r>
  <r>
    <x v="2"/>
  </r>
  <r>
    <x v="5"/>
  </r>
  <r>
    <x v="3"/>
  </r>
  <r>
    <x v="5"/>
  </r>
  <r>
    <x v="3"/>
  </r>
  <r>
    <x v="1"/>
  </r>
  <r>
    <x v="2"/>
  </r>
  <r>
    <x v="0"/>
  </r>
  <r>
    <x v="0"/>
  </r>
  <r>
    <x v="3"/>
  </r>
  <r>
    <x v="1"/>
  </r>
  <r>
    <x v="2"/>
  </r>
  <r>
    <x v="3"/>
  </r>
  <r>
    <x v="5"/>
  </r>
  <r>
    <x v="4"/>
  </r>
  <r>
    <x v="1"/>
  </r>
  <r>
    <x v="5"/>
  </r>
  <r>
    <x v="3"/>
  </r>
  <r>
    <x v="1"/>
  </r>
  <r>
    <x v="3"/>
  </r>
  <r>
    <x v="5"/>
  </r>
  <r>
    <x v="4"/>
  </r>
  <r>
    <x v="1"/>
  </r>
  <r>
    <x v="3"/>
  </r>
  <r>
    <x v="1"/>
  </r>
  <r>
    <x v="1"/>
  </r>
  <r>
    <x v="4"/>
  </r>
  <r>
    <x v="5"/>
  </r>
  <r>
    <x v="2"/>
  </r>
  <r>
    <x v="3"/>
  </r>
  <r>
    <x v="5"/>
  </r>
  <r>
    <x v="4"/>
  </r>
  <r>
    <x v="3"/>
  </r>
  <r>
    <x v="3"/>
  </r>
  <r>
    <x v="1"/>
  </r>
  <r>
    <x v="3"/>
  </r>
  <r>
    <x v="2"/>
  </r>
  <r>
    <x v="2"/>
  </r>
  <r>
    <x v="1"/>
  </r>
  <r>
    <x v="1"/>
  </r>
  <r>
    <x v="4"/>
  </r>
  <r>
    <x v="1"/>
  </r>
  <r>
    <x v="2"/>
  </r>
  <r>
    <x v="3"/>
  </r>
  <r>
    <x v="1"/>
  </r>
  <r>
    <x v="0"/>
  </r>
  <r>
    <x v="3"/>
  </r>
  <r>
    <x v="0"/>
  </r>
  <r>
    <x v="0"/>
  </r>
  <r>
    <x v="5"/>
  </r>
  <r>
    <x v="5"/>
  </r>
  <r>
    <x v="4"/>
  </r>
  <r>
    <x v="2"/>
  </r>
  <r>
    <x v="1"/>
  </r>
  <r>
    <x v="2"/>
  </r>
  <r>
    <x v="2"/>
  </r>
  <r>
    <x v="4"/>
  </r>
  <r>
    <x v="1"/>
  </r>
  <r>
    <x v="3"/>
  </r>
  <r>
    <x v="1"/>
  </r>
  <r>
    <x v="0"/>
  </r>
  <r>
    <x v="0"/>
  </r>
  <r>
    <x v="5"/>
  </r>
  <r>
    <x v="5"/>
  </r>
  <r>
    <x v="5"/>
  </r>
  <r>
    <x v="1"/>
  </r>
  <r>
    <x v="5"/>
  </r>
  <r>
    <x v="0"/>
  </r>
  <r>
    <x v="0"/>
  </r>
  <r>
    <x v="4"/>
  </r>
  <r>
    <x v="0"/>
  </r>
  <r>
    <x v="3"/>
  </r>
  <r>
    <x v="2"/>
  </r>
  <r>
    <x v="2"/>
  </r>
  <r>
    <x v="3"/>
  </r>
  <r>
    <x v="3"/>
  </r>
  <r>
    <x v="3"/>
  </r>
  <r>
    <x v="2"/>
  </r>
  <r>
    <x v="5"/>
  </r>
  <r>
    <x v="1"/>
  </r>
  <r>
    <x v="4"/>
  </r>
  <r>
    <x v="3"/>
  </r>
  <r>
    <x v="4"/>
  </r>
  <r>
    <x v="4"/>
  </r>
  <r>
    <x v="0"/>
  </r>
  <r>
    <x v="3"/>
  </r>
  <r>
    <x v="0"/>
  </r>
  <r>
    <x v="1"/>
  </r>
  <r>
    <x v="3"/>
  </r>
  <r>
    <x v="4"/>
  </r>
  <r>
    <x v="5"/>
  </r>
  <r>
    <x v="1"/>
  </r>
  <r>
    <x v="3"/>
  </r>
  <r>
    <x v="6"/>
  </r>
  <r>
    <x v="0"/>
  </r>
  <r>
    <x v="5"/>
  </r>
  <r>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6.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C183:D194" firstHeaderRow="1" firstDataRow="1" firstDataCol="1"/>
  <pivotFields count="1">
    <pivotField axis="axisRow" dataField="1" showAll="0">
      <items count="13">
        <item x="10"/>
        <item x="4"/>
        <item x="7"/>
        <item x="0"/>
        <item x="2"/>
        <item h="1" x="11"/>
        <item x="6"/>
        <item x="5"/>
        <item x="1"/>
        <item x="3"/>
        <item x="8"/>
        <item h="1" x="9"/>
        <item t="default"/>
      </items>
    </pivotField>
  </pivotFields>
  <rowFields count="1">
    <field x="0"/>
  </rowFields>
  <rowItems count="11">
    <i>
      <x/>
    </i>
    <i>
      <x v="1"/>
    </i>
    <i>
      <x v="2"/>
    </i>
    <i>
      <x v="3"/>
    </i>
    <i>
      <x v="4"/>
    </i>
    <i>
      <x v="6"/>
    </i>
    <i>
      <x v="7"/>
    </i>
    <i>
      <x v="8"/>
    </i>
    <i>
      <x v="9"/>
    </i>
    <i>
      <x v="10"/>
    </i>
    <i t="grand">
      <x/>
    </i>
  </rowItems>
  <colItems count="1">
    <i/>
  </colItems>
  <dataFields count="1">
    <dataField name="Count of How much time do you spend online in total every day? " fld="0" subtotal="count" baseField="0" baseItem="0"/>
  </dataFields>
  <formats count="1">
    <format dxfId="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5" cacheId="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D62:E67" firstHeaderRow="1" firstDataRow="1" firstDataCol="1"/>
  <pivotFields count="1">
    <pivotField axis="axisRow" dataField="1" showAll="0">
      <items count="6">
        <item x="1"/>
        <item x="0"/>
        <item x="2"/>
        <item x="3"/>
        <item h="1" x="4"/>
        <item t="default"/>
      </items>
    </pivotField>
  </pivotFields>
  <rowFields count="1">
    <field x="0"/>
  </rowFields>
  <rowItems count="5">
    <i>
      <x/>
    </i>
    <i>
      <x v="1"/>
    </i>
    <i>
      <x v="2"/>
    </i>
    <i>
      <x v="3"/>
    </i>
    <i t="grand">
      <x/>
    </i>
  </rowItems>
  <colItems count="1">
    <i/>
  </colItems>
  <dataFields count="1">
    <dataField name="Count of How often do you check your emails/messages during one day?"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4" cacheId="5"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64:B67" firstHeaderRow="1" firstDataRow="1" firstDataCol="1"/>
  <pivotFields count="1">
    <pivotField axis="axisRow" dataField="1" showAll="0">
      <items count="4">
        <item x="1"/>
        <item x="0"/>
        <item h="1" x="2"/>
        <item t="default"/>
      </items>
    </pivotField>
  </pivotFields>
  <rowFields count="1">
    <field x="0"/>
  </rowFields>
  <rowItems count="3">
    <i>
      <x/>
    </i>
    <i>
      <x v="1"/>
    </i>
    <i t="grand">
      <x/>
    </i>
  </rowItems>
  <colItems count="1">
    <i/>
  </colItems>
  <dataFields count="1">
    <dataField name="Count of Do you usually feel preoccupied with your Email box (think about previous on-line activity or anticipate next on-line session)?" fld="0" subtotal="count" baseField="0" baseItem="0"/>
  </dataFields>
  <formats count="1">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3">
  <location ref="I19:J32" firstHeaderRow="1" firstDataRow="1" firstDataCol="1"/>
  <pivotFields count="2">
    <pivotField axis="axisRow" showAll="0">
      <items count="10">
        <item h="1" x="5"/>
        <item h="1" x="6"/>
        <item x="0"/>
        <item x="1"/>
        <item h="1" x="7"/>
        <item x="3"/>
        <item x="8"/>
        <item x="2"/>
        <item h="1" x="4"/>
        <item t="default"/>
      </items>
    </pivotField>
    <pivotField axis="axisRow" dataField="1" showAll="0">
      <items count="4">
        <item x="0"/>
        <item x="2"/>
        <item x="1"/>
        <item t="default"/>
      </items>
    </pivotField>
  </pivotFields>
  <rowFields count="2">
    <field x="1"/>
    <field x="0"/>
  </rowFields>
  <rowItems count="13">
    <i>
      <x/>
    </i>
    <i r="1">
      <x v="2"/>
    </i>
    <i r="1">
      <x v="7"/>
    </i>
    <i>
      <x v="1"/>
    </i>
    <i r="1">
      <x v="2"/>
    </i>
    <i r="1">
      <x v="7"/>
    </i>
    <i>
      <x v="2"/>
    </i>
    <i r="1">
      <x v="2"/>
    </i>
    <i r="1">
      <x v="3"/>
    </i>
    <i r="1">
      <x v="5"/>
    </i>
    <i r="1">
      <x v="6"/>
    </i>
    <i r="1">
      <x v="7"/>
    </i>
    <i t="grand">
      <x/>
    </i>
  </rowItems>
  <colItems count="1">
    <i/>
  </colItems>
  <dataFields count="1">
    <dataField name="Count of Within the AUCA community you are:" fld="1" subtotal="count" baseField="0" baseItem="0"/>
  </dataFields>
  <chartFormats count="1">
    <chartFormat chart="0"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PivotTable6" cacheId="1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J20:K29" firstHeaderRow="1" firstDataRow="1" firstDataCol="1"/>
  <pivotFields count="2">
    <pivotField axis="axisRow" showAll="0">
      <items count="4">
        <item x="2"/>
        <item x="1"/>
        <item h="1" x="0"/>
        <item t="default"/>
      </items>
    </pivotField>
    <pivotField axis="axisRow" dataField="1" showAll="0">
      <items count="5">
        <item x="0"/>
        <item x="2"/>
        <item x="1"/>
        <item x="3"/>
        <item t="default"/>
      </items>
    </pivotField>
  </pivotFields>
  <rowFields count="2">
    <field x="0"/>
    <field x="1"/>
  </rowFields>
  <rowItems count="9">
    <i>
      <x/>
    </i>
    <i r="1">
      <x/>
    </i>
    <i r="1">
      <x v="1"/>
    </i>
    <i r="1">
      <x v="2"/>
    </i>
    <i>
      <x v="1"/>
    </i>
    <i r="1">
      <x/>
    </i>
    <i r="1">
      <x v="1"/>
    </i>
    <i r="1">
      <x v="2"/>
    </i>
    <i t="grand">
      <x/>
    </i>
  </rowItems>
  <colItems count="1">
    <i/>
  </colItems>
  <dataFields count="1">
    <dataField name="Count of Within the AUCA community you ar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PivotTable3" cacheId="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J4:K8" firstHeaderRow="1" firstDataRow="1" firstDataCol="1"/>
  <pivotFields count="1">
    <pivotField axis="axisRow" dataField="1" showAll="0">
      <items count="5">
        <item h="1" x="0"/>
        <item x="3"/>
        <item x="1"/>
        <item x="2"/>
        <item t="default"/>
      </items>
    </pivotField>
  </pivotFields>
  <rowFields count="1">
    <field x="0"/>
  </rowFields>
  <rowItems count="4">
    <i>
      <x v="1"/>
    </i>
    <i>
      <x v="2"/>
    </i>
    <i>
      <x v="3"/>
    </i>
    <i t="grand">
      <x/>
    </i>
  </rowItems>
  <colItems count="1">
    <i/>
  </colItems>
  <dataFields count="1">
    <dataField name="Count of Don't look at the original sourc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PivotTable8" cacheId="7"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6:B13" firstHeaderRow="1" firstDataRow="1" firstDataCol="1"/>
  <pivotFields count="1">
    <pivotField axis="axisRow" dataField="1" showAll="0">
      <items count="8">
        <item x="4"/>
        <item x="2"/>
        <item x="0"/>
        <item x="1"/>
        <item x="3"/>
        <item x="5"/>
        <item h="1" x="6"/>
        <item t="default"/>
      </items>
    </pivotField>
  </pivotFields>
  <rowFields count="1">
    <field x="0"/>
  </rowFields>
  <rowItems count="7">
    <i>
      <x/>
    </i>
    <i>
      <x v="1"/>
    </i>
    <i>
      <x v="2"/>
    </i>
    <i>
      <x v="3"/>
    </i>
    <i>
      <x v="4"/>
    </i>
    <i>
      <x v="5"/>
    </i>
    <i t="grand">
      <x/>
    </i>
  </rowItems>
  <colItems count="1">
    <i/>
  </colItems>
  <dataFields count="1">
    <dataField name="Count of How would you feel about it?"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6.xml><?xml version="1.0" encoding="utf-8"?>
<pivotTableDefinition xmlns="http://schemas.openxmlformats.org/spreadsheetml/2006/main" name="PivotTable7" cacheId="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17:B24" firstHeaderRow="1" firstDataRow="1" firstDataCol="1"/>
  <pivotFields count="1">
    <pivotField axis="axisRow" dataField="1" showAll="0">
      <items count="8">
        <item x="1"/>
        <item x="3"/>
        <item x="0"/>
        <item x="5"/>
        <item x="2"/>
        <item x="4"/>
        <item h="1" x="6"/>
        <item t="default"/>
      </items>
    </pivotField>
  </pivotFields>
  <rowFields count="1">
    <field x="0"/>
  </rowFields>
  <rowItems count="7">
    <i>
      <x/>
    </i>
    <i>
      <x v="1"/>
    </i>
    <i>
      <x v="2"/>
    </i>
    <i>
      <x v="3"/>
    </i>
    <i>
      <x v="4"/>
    </i>
    <i>
      <x v="5"/>
    </i>
    <i t="grand">
      <x/>
    </i>
  </rowItems>
  <colItems count="1">
    <i/>
  </colItems>
  <dataFields count="1">
    <dataField name="Count of How would it impact your work/studies? "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W157:X160" firstHeaderRow="1" firstDataRow="1" firstDataCol="1"/>
  <pivotFields count="3">
    <pivotField showAll="0">
      <items count="7">
        <item x="1"/>
        <item x="2"/>
        <item x="5"/>
        <item x="4"/>
        <item x="0"/>
        <item x="3"/>
        <item t="default"/>
      </items>
    </pivotField>
    <pivotField axis="axisRow" showAll="0">
      <items count="4">
        <item h="1" x="1"/>
        <item x="0"/>
        <item x="2"/>
        <item t="default"/>
      </items>
    </pivotField>
    <pivotField dataField="1" showAll="0">
      <items count="5">
        <item x="1"/>
        <item x="0"/>
        <item x="3"/>
        <item x="2"/>
        <item t="default"/>
      </items>
    </pivotField>
  </pivotFields>
  <rowFields count="1">
    <field x="1"/>
  </rowFields>
  <rowItems count="3">
    <i>
      <x v="1"/>
    </i>
    <i>
      <x v="2"/>
    </i>
    <i t="grand">
      <x/>
    </i>
  </rowItems>
  <colItems count="1">
    <i/>
  </colItems>
  <dataFields count="1">
    <dataField name="Count of AUCA addicted" fld="2" subtotal="count" baseField="0" baseItem="0"/>
  </dataFields>
  <chartFormats count="1">
    <chartFormat chart="0" format="1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15"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D187:E192" firstHeaderRow="1" firstDataRow="1" firstDataCol="1"/>
  <pivotFields count="1">
    <pivotField axis="axisRow" dataField="1" showAll="0">
      <items count="6">
        <item x="1"/>
        <item x="0"/>
        <item x="2"/>
        <item x="3"/>
        <item h="1" x="4"/>
        <item t="default"/>
      </items>
    </pivotField>
  </pivotFields>
  <rowFields count="1">
    <field x="0"/>
  </rowFields>
  <rowItems count="5">
    <i>
      <x/>
    </i>
    <i>
      <x v="1"/>
    </i>
    <i>
      <x v="2"/>
    </i>
    <i>
      <x v="3"/>
    </i>
    <i t="grand">
      <x/>
    </i>
  </rowItems>
  <colItems count="1">
    <i/>
  </colItems>
  <dataFields count="1">
    <dataField name="Count of How often do you check your emails/messages during one day?"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1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187:B193" firstHeaderRow="1" firstDataRow="1" firstDataCol="1"/>
  <pivotFields count="1">
    <pivotField axis="axisRow" dataField="1" showAll="0">
      <items count="7">
        <item x="1"/>
        <item x="4"/>
        <item x="3"/>
        <item x="0"/>
        <item x="2"/>
        <item h="1" x="5"/>
        <item t="default"/>
      </items>
    </pivotField>
  </pivotFields>
  <rowFields count="1">
    <field x="0"/>
  </rowFields>
  <rowItems count="6">
    <i>
      <x/>
    </i>
    <i>
      <x v="1"/>
    </i>
    <i>
      <x v="2"/>
    </i>
    <i>
      <x v="3"/>
    </i>
    <i>
      <x v="4"/>
    </i>
    <i t="grand">
      <x/>
    </i>
  </rowItems>
  <colItems count="1">
    <i/>
  </colItems>
  <dataFields count="1">
    <dataField name="Count of How do you feel when you cannot use the Internet for any kind of reasons (no internet connection, cinema, etc.)?" fld="0" subtotal="count" baseField="0" baseItem="0"/>
  </dataFields>
  <formats count="2">
    <format dxfId="2">
      <pivotArea field="0" type="button" dataOnly="0" labelOnly="1" outline="0" axis="axisRow" fieldPosition="0"/>
    </format>
    <format dxfId="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3" cacheId="1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O2:AP22" firstHeaderRow="1" firstDataRow="1" firstDataCol="1"/>
  <pivotFields count="1">
    <pivotField axis="axisRow" dataField="1" showAll="0">
      <items count="21">
        <item x="4"/>
        <item x="18"/>
        <item x="14"/>
        <item x="11"/>
        <item x="1"/>
        <item x="17"/>
        <item x="2"/>
        <item x="13"/>
        <item x="5"/>
        <item x="3"/>
        <item x="0"/>
        <item x="8"/>
        <item x="7"/>
        <item x="6"/>
        <item x="10"/>
        <item x="12"/>
        <item x="15"/>
        <item x="16"/>
        <item x="9"/>
        <item h="1" x="19"/>
        <item t="default"/>
      </items>
    </pivotField>
  </pivotFields>
  <rowFields count="1">
    <field x="0"/>
  </rowFields>
  <rowItems count="20">
    <i>
      <x/>
    </i>
    <i>
      <x v="1"/>
    </i>
    <i>
      <x v="2"/>
    </i>
    <i>
      <x v="3"/>
    </i>
    <i>
      <x v="4"/>
    </i>
    <i>
      <x v="5"/>
    </i>
    <i>
      <x v="6"/>
    </i>
    <i>
      <x v="7"/>
    </i>
    <i>
      <x v="8"/>
    </i>
    <i>
      <x v="9"/>
    </i>
    <i>
      <x v="10"/>
    </i>
    <i>
      <x v="11"/>
    </i>
    <i>
      <x v="12"/>
    </i>
    <i>
      <x v="13"/>
    </i>
    <i>
      <x v="14"/>
    </i>
    <i>
      <x v="15"/>
    </i>
    <i>
      <x v="16"/>
    </i>
    <i>
      <x v="17"/>
    </i>
    <i>
      <x v="18"/>
    </i>
    <i t="grand">
      <x/>
    </i>
  </rowItems>
  <colItems count="1">
    <i/>
  </colItems>
  <dataFields count="1">
    <dataField name="Count of MEGA TOTAL"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1" cacheId="1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F189:G194" firstHeaderRow="1" firstDataRow="1" firstDataCol="1"/>
  <pivotFields count="1">
    <pivotField axis="axisRow" dataField="1" showAll="0">
      <items count="7">
        <item x="4"/>
        <item x="2"/>
        <item h="1" x="3"/>
        <item x="0"/>
        <item x="1"/>
        <item h="1" x="5"/>
        <item t="default"/>
      </items>
    </pivotField>
  </pivotFields>
  <rowFields count="1">
    <field x="0"/>
  </rowFields>
  <rowItems count="5">
    <i>
      <x/>
    </i>
    <i>
      <x v="1"/>
    </i>
    <i>
      <x v="3"/>
    </i>
    <i>
      <x v="4"/>
    </i>
    <i t="grand">
      <x/>
    </i>
  </rowItems>
  <colItems count="1">
    <i/>
  </colItems>
  <dataFields count="1">
    <dataField name="Count of When you wake up at the middle of the night, do you check your smartphon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2" cacheId="1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F205:G211" firstHeaderRow="1" firstDataRow="1" firstDataCol="1"/>
  <pivotFields count="1">
    <pivotField axis="axisRow" dataField="1" showAll="0">
      <items count="7">
        <item x="0"/>
        <item x="3"/>
        <item x="5"/>
        <item x="1"/>
        <item x="2"/>
        <item h="1" x="4"/>
        <item t="default"/>
      </items>
    </pivotField>
  </pivotFields>
  <rowFields count="1">
    <field x="0"/>
  </rowFields>
  <rowItems count="6">
    <i>
      <x/>
    </i>
    <i>
      <x v="1"/>
    </i>
    <i>
      <x v="2"/>
    </i>
    <i>
      <x v="3"/>
    </i>
    <i>
      <x v="4"/>
    </i>
    <i t="grand">
      <x/>
    </i>
  </rowItems>
  <colItems count="1">
    <i/>
  </colItems>
  <dataFields count="1">
    <dataField name="Count of How do you feel without your phon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183:B190" firstHeaderRow="1" firstDataRow="1" firstDataCol="1"/>
  <pivotFields count="1">
    <pivotField axis="axisRow" dataField="1" showAll="0">
      <items count="7">
        <item x="5"/>
        <item x="0"/>
        <item x="4"/>
        <item x="1"/>
        <item x="2"/>
        <item x="3"/>
        <item t="default"/>
      </items>
    </pivotField>
  </pivotFields>
  <rowFields count="1">
    <field x="0"/>
  </rowFields>
  <rowItems count="7">
    <i>
      <x/>
    </i>
    <i>
      <x v="1"/>
    </i>
    <i>
      <x v="2"/>
    </i>
    <i>
      <x v="3"/>
    </i>
    <i>
      <x v="4"/>
    </i>
    <i>
      <x v="5"/>
    </i>
    <i t="grand">
      <x/>
    </i>
  </rowItems>
  <colItems count="1">
    <i/>
  </colItems>
  <dataFields count="1">
    <dataField name="Count of Do you feel overwhelmed when managing your emails/messages?" fld="0" subtotal="count" baseField="0" baseItem="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3" cacheId="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D183:E188" firstHeaderRow="1" firstDataRow="1" firstDataCol="1"/>
  <pivotFields count="1">
    <pivotField axis="axisRow" dataField="1" showAll="0">
      <items count="6">
        <item x="1"/>
        <item x="0"/>
        <item x="2"/>
        <item x="3"/>
        <item h="1" x="4"/>
        <item t="default"/>
      </items>
    </pivotField>
  </pivotFields>
  <rowFields count="1">
    <field x="0"/>
  </rowFields>
  <rowItems count="5">
    <i>
      <x/>
    </i>
    <i>
      <x v="1"/>
    </i>
    <i>
      <x v="2"/>
    </i>
    <i>
      <x v="3"/>
    </i>
    <i t="grand">
      <x/>
    </i>
  </rowItems>
  <colItems count="1">
    <i/>
  </colItems>
  <dataFields count="1">
    <dataField name="Count of How often do you check your emails/messages during one day?"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ivotTable" Target="../pivotTables/pivotTable16.xml"/><Relationship Id="rId1" Type="http://schemas.openxmlformats.org/officeDocument/2006/relationships/pivotTable" Target="../pivotTables/pivotTable15.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ivotTable" Target="../pivotTables/pivotTable4.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7.xml"/><Relationship Id="rId2" Type="http://schemas.openxmlformats.org/officeDocument/2006/relationships/pivotTable" Target="../pivotTables/pivotTable6.xml"/><Relationship Id="rId1" Type="http://schemas.openxmlformats.org/officeDocument/2006/relationships/pivotTable" Target="../pivotTables/pivotTable5.xm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pivotTable" Target="../pivotTables/pivotTable9.xml"/><Relationship Id="rId1" Type="http://schemas.openxmlformats.org/officeDocument/2006/relationships/pivotTable" Target="../pivotTables/pivotTable8.xml"/></Relationships>
</file>

<file path=xl/worksheets/_rels/sheet7.xml.rels><?xml version="1.0" encoding="UTF-8" standalone="yes"?>
<Relationships xmlns="http://schemas.openxmlformats.org/package/2006/relationships"><Relationship Id="rId2" Type="http://schemas.openxmlformats.org/officeDocument/2006/relationships/pivotTable" Target="../pivotTables/pivotTable11.xml"/><Relationship Id="rId1" Type="http://schemas.openxmlformats.org/officeDocument/2006/relationships/pivotTable" Target="../pivotTables/pivotTable10.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12.xml"/></Relationships>
</file>

<file path=xl/worksheets/_rels/sheet9.xml.rels><?xml version="1.0" encoding="UTF-8" standalone="yes"?>
<Relationships xmlns="http://schemas.openxmlformats.org/package/2006/relationships"><Relationship Id="rId2" Type="http://schemas.openxmlformats.org/officeDocument/2006/relationships/pivotTable" Target="../pivotTables/pivotTable14.xml"/><Relationship Id="rId1" Type="http://schemas.openxmlformats.org/officeDocument/2006/relationships/pivotTable" Target="../pivotTables/pivot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177"/>
  <sheetViews>
    <sheetView zoomScale="85" zoomScaleNormal="85" workbookViewId="0">
      <pane ySplit="1" topLeftCell="A2" activePane="bottomLeft" state="frozen"/>
      <selection pane="bottomLeft" activeCell="A177" sqref="A177:XFD177"/>
    </sheetView>
  </sheetViews>
  <sheetFormatPr defaultColWidth="14.42578125" defaultRowHeight="15.75" customHeight="1" x14ac:dyDescent="0.2"/>
  <cols>
    <col min="1" max="1" width="26.28515625" style="8" customWidth="1"/>
    <col min="2" max="2" width="36" customWidth="1"/>
    <col min="3" max="3" width="21.5703125" customWidth="1"/>
    <col min="4" max="4" width="50.7109375" customWidth="1"/>
    <col min="5" max="5" width="31.140625" customWidth="1"/>
    <col min="6" max="6" width="40.42578125" customWidth="1"/>
    <col min="7" max="7" width="21.5703125" customWidth="1"/>
    <col min="8" max="8" width="29" customWidth="1"/>
    <col min="9" max="9" width="35.7109375" customWidth="1"/>
    <col min="10" max="10" width="46.5703125" customWidth="1"/>
    <col min="11" max="11" width="45.5703125" customWidth="1"/>
    <col min="12" max="12" width="25.5703125" customWidth="1"/>
    <col min="13" max="13" width="45.28515625" customWidth="1"/>
    <col min="14" max="14" width="44.140625" customWidth="1"/>
    <col min="15" max="15" width="31.5703125" customWidth="1"/>
    <col min="16" max="16" width="27.7109375" customWidth="1"/>
    <col min="17" max="17" width="21.5703125" customWidth="1"/>
    <col min="18" max="18" width="29.42578125" customWidth="1"/>
    <col min="19" max="19" width="29.28515625" customWidth="1"/>
    <col min="20" max="20" width="28.7109375" customWidth="1"/>
    <col min="21" max="21" width="33.85546875" customWidth="1"/>
    <col min="22" max="22" width="21.5703125" customWidth="1"/>
    <col min="23" max="23" width="42.140625" customWidth="1"/>
    <col min="24" max="24" width="48.42578125" customWidth="1"/>
    <col min="25" max="29" width="21.5703125" customWidth="1"/>
    <col min="30" max="30" width="48.28515625" customWidth="1"/>
    <col min="31" max="31" width="35.42578125" customWidth="1"/>
    <col min="32" max="34" width="21.5703125" customWidth="1"/>
    <col min="35" max="35" width="28.28515625" customWidth="1"/>
    <col min="36" max="36" width="36.42578125" customWidth="1"/>
    <col min="37" max="37" width="35.140625" customWidth="1"/>
    <col min="38" max="38" width="21.5703125" customWidth="1"/>
    <col min="39" max="39" width="36.85546875" customWidth="1"/>
    <col min="40" max="40" width="35.140625" customWidth="1"/>
    <col min="41" max="41" width="60.85546875" customWidth="1"/>
    <col min="42" max="45" width="21.5703125" customWidth="1"/>
    <col min="46" max="46" width="52.85546875" customWidth="1"/>
    <col min="47" max="47" width="66.5703125" customWidth="1"/>
    <col min="48" max="48" width="101.140625" customWidth="1"/>
  </cols>
  <sheetData>
    <row r="1" spans="1:48" s="4" customFormat="1" ht="54.75" customHeight="1" x14ac:dyDescent="0.2">
      <c r="A1" s="6"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4" t="s">
        <v>19</v>
      </c>
      <c r="U1" s="4" t="s">
        <v>20</v>
      </c>
      <c r="V1" s="4" t="s">
        <v>21</v>
      </c>
      <c r="W1" s="4" t="s">
        <v>22</v>
      </c>
      <c r="X1" s="4" t="s">
        <v>23</v>
      </c>
      <c r="Y1" s="4" t="s">
        <v>24</v>
      </c>
      <c r="Z1" s="4" t="s">
        <v>25</v>
      </c>
      <c r="AA1" s="4" t="s">
        <v>26</v>
      </c>
      <c r="AB1" s="4" t="s">
        <v>27</v>
      </c>
      <c r="AC1" s="4" t="s">
        <v>28</v>
      </c>
      <c r="AD1" s="4" t="s">
        <v>29</v>
      </c>
      <c r="AE1" s="4" t="s">
        <v>30</v>
      </c>
      <c r="AF1" s="4" t="s">
        <v>31</v>
      </c>
      <c r="AG1" s="4" t="s">
        <v>32</v>
      </c>
      <c r="AH1" s="4" t="s">
        <v>33</v>
      </c>
      <c r="AI1" s="4" t="s">
        <v>34</v>
      </c>
      <c r="AJ1" s="4" t="s">
        <v>35</v>
      </c>
      <c r="AK1" s="4" t="s">
        <v>36</v>
      </c>
      <c r="AL1" s="4" t="s">
        <v>37</v>
      </c>
      <c r="AM1" s="4" t="s">
        <v>38</v>
      </c>
      <c r="AN1" s="4" t="s">
        <v>39</v>
      </c>
      <c r="AO1" s="4" t="s">
        <v>40</v>
      </c>
      <c r="AP1" s="4" t="s">
        <v>41</v>
      </c>
      <c r="AQ1" s="4" t="s">
        <v>42</v>
      </c>
      <c r="AR1" s="4" t="s">
        <v>43</v>
      </c>
      <c r="AS1" s="4" t="s">
        <v>44</v>
      </c>
      <c r="AT1" s="4" t="s">
        <v>45</v>
      </c>
      <c r="AU1" s="5" t="s">
        <v>47</v>
      </c>
      <c r="AV1" s="67" t="s">
        <v>46</v>
      </c>
    </row>
    <row r="2" spans="1:48" ht="15.75" customHeight="1" x14ac:dyDescent="0.2">
      <c r="A2" s="7">
        <v>42662.477320347221</v>
      </c>
      <c r="B2" s="1" t="s">
        <v>48</v>
      </c>
      <c r="C2" s="1">
        <v>4</v>
      </c>
      <c r="D2" s="1" t="s">
        <v>49</v>
      </c>
      <c r="E2" s="1">
        <v>1</v>
      </c>
      <c r="F2" s="1" t="s">
        <v>50</v>
      </c>
      <c r="G2" s="1">
        <v>2</v>
      </c>
      <c r="H2" s="1">
        <v>3</v>
      </c>
      <c r="I2" s="1">
        <v>2</v>
      </c>
      <c r="J2" s="1" t="s">
        <v>49</v>
      </c>
      <c r="K2" s="1" t="s">
        <v>51</v>
      </c>
      <c r="L2" s="1" t="s">
        <v>49</v>
      </c>
      <c r="M2" s="1" t="s">
        <v>52</v>
      </c>
      <c r="N2" s="1" t="s">
        <v>52</v>
      </c>
      <c r="O2" s="1" t="s">
        <v>49</v>
      </c>
      <c r="P2" s="1">
        <v>3</v>
      </c>
      <c r="Q2" s="1">
        <v>3</v>
      </c>
      <c r="R2" s="1">
        <v>4</v>
      </c>
      <c r="S2" s="1" t="s">
        <v>53</v>
      </c>
      <c r="T2" s="1" t="s">
        <v>54</v>
      </c>
      <c r="U2" s="1" t="s">
        <v>49</v>
      </c>
      <c r="V2" s="1" t="s">
        <v>52</v>
      </c>
      <c r="AA2" s="1">
        <v>3</v>
      </c>
      <c r="AB2" s="1">
        <v>3</v>
      </c>
      <c r="AC2" s="1" t="s">
        <v>49</v>
      </c>
      <c r="AD2" s="1" t="s">
        <v>49</v>
      </c>
      <c r="AE2" s="1" t="s">
        <v>55</v>
      </c>
      <c r="AF2" s="1">
        <v>5</v>
      </c>
      <c r="AG2" s="1" t="s">
        <v>56</v>
      </c>
      <c r="AH2" s="1" t="s">
        <v>57</v>
      </c>
      <c r="AI2" s="1" t="s">
        <v>52</v>
      </c>
      <c r="AJ2" s="1" t="s">
        <v>58</v>
      </c>
      <c r="AK2" s="1" t="s">
        <v>59</v>
      </c>
      <c r="AL2" s="1" t="s">
        <v>60</v>
      </c>
      <c r="AM2" s="1" t="s">
        <v>49</v>
      </c>
      <c r="AN2" s="1" t="s">
        <v>61</v>
      </c>
      <c r="AO2" s="1">
        <v>1</v>
      </c>
      <c r="AP2" s="1" t="s">
        <v>62</v>
      </c>
      <c r="AQ2" s="1" t="s">
        <v>63</v>
      </c>
      <c r="AR2" s="1" t="s">
        <v>64</v>
      </c>
      <c r="AS2" s="1" t="s">
        <v>65</v>
      </c>
      <c r="AT2" s="1" t="s">
        <v>66</v>
      </c>
    </row>
    <row r="3" spans="1:48" ht="15.75" customHeight="1" x14ac:dyDescent="0.2">
      <c r="A3" s="7">
        <v>42662.486573877315</v>
      </c>
      <c r="B3" s="1" t="s">
        <v>67</v>
      </c>
      <c r="C3" s="1">
        <v>2</v>
      </c>
      <c r="D3" s="1" t="s">
        <v>49</v>
      </c>
      <c r="E3" s="1">
        <v>1</v>
      </c>
      <c r="F3" s="1" t="s">
        <v>68</v>
      </c>
      <c r="G3" s="1">
        <v>1</v>
      </c>
      <c r="I3" s="1">
        <v>5</v>
      </c>
      <c r="J3" s="1" t="s">
        <v>52</v>
      </c>
      <c r="K3" s="1" t="s">
        <v>69</v>
      </c>
      <c r="L3" s="1" t="s">
        <v>49</v>
      </c>
      <c r="M3" s="1" t="s">
        <v>52</v>
      </c>
      <c r="N3" s="1" t="s">
        <v>52</v>
      </c>
      <c r="O3" s="1" t="s">
        <v>49</v>
      </c>
      <c r="P3" s="1">
        <v>4</v>
      </c>
      <c r="Q3" s="1">
        <v>3</v>
      </c>
      <c r="R3" s="1">
        <v>4</v>
      </c>
      <c r="S3" s="1" t="s">
        <v>70</v>
      </c>
      <c r="T3" s="1" t="s">
        <v>59</v>
      </c>
      <c r="U3" s="1" t="s">
        <v>52</v>
      </c>
      <c r="V3" s="1" t="s">
        <v>49</v>
      </c>
      <c r="W3" s="1">
        <v>3</v>
      </c>
      <c r="X3" s="1" t="s">
        <v>49</v>
      </c>
      <c r="Y3" s="1" t="s">
        <v>71</v>
      </c>
      <c r="Z3" s="1" t="s">
        <v>67</v>
      </c>
      <c r="AA3" s="1">
        <v>3</v>
      </c>
      <c r="AB3" s="1">
        <v>1</v>
      </c>
      <c r="AC3" s="1" t="s">
        <v>49</v>
      </c>
      <c r="AD3" s="1" t="s">
        <v>52</v>
      </c>
      <c r="AE3" s="1" t="s">
        <v>72</v>
      </c>
      <c r="AF3" s="1">
        <v>2</v>
      </c>
      <c r="AG3" s="1" t="s">
        <v>73</v>
      </c>
      <c r="AH3" s="1" t="s">
        <v>74</v>
      </c>
      <c r="AJ3" s="1" t="s">
        <v>75</v>
      </c>
      <c r="AK3" s="1" t="s">
        <v>61</v>
      </c>
      <c r="AL3" s="1" t="s">
        <v>76</v>
      </c>
      <c r="AM3" s="1" t="s">
        <v>52</v>
      </c>
      <c r="AN3" s="1" t="s">
        <v>61</v>
      </c>
      <c r="AO3" s="1">
        <v>1</v>
      </c>
      <c r="AP3" s="1" t="s">
        <v>77</v>
      </c>
      <c r="AQ3" s="1" t="s">
        <v>78</v>
      </c>
      <c r="AR3" s="1" t="s">
        <v>79</v>
      </c>
      <c r="AS3" s="1" t="s">
        <v>80</v>
      </c>
      <c r="AT3" s="1" t="s">
        <v>66</v>
      </c>
      <c r="AU3" s="2"/>
      <c r="AV3" s="66" t="s">
        <v>81</v>
      </c>
    </row>
    <row r="4" spans="1:48" ht="15.75" customHeight="1" x14ac:dyDescent="0.2">
      <c r="A4" s="7">
        <v>42662.487302696754</v>
      </c>
      <c r="B4" s="1" t="s">
        <v>82</v>
      </c>
      <c r="C4" s="1">
        <v>5</v>
      </c>
      <c r="D4" s="1" t="s">
        <v>49</v>
      </c>
      <c r="E4" s="1">
        <v>3</v>
      </c>
      <c r="F4" s="1" t="s">
        <v>68</v>
      </c>
      <c r="G4" s="1">
        <v>1</v>
      </c>
      <c r="H4" s="1">
        <v>6</v>
      </c>
      <c r="I4" s="1">
        <v>6</v>
      </c>
      <c r="J4" s="1" t="s">
        <v>52</v>
      </c>
      <c r="K4" s="1" t="s">
        <v>83</v>
      </c>
      <c r="L4" s="1" t="s">
        <v>52</v>
      </c>
      <c r="M4" s="1" t="s">
        <v>52</v>
      </c>
      <c r="N4" s="1" t="s">
        <v>52</v>
      </c>
      <c r="O4" s="1" t="s">
        <v>52</v>
      </c>
      <c r="P4" s="1">
        <v>5</v>
      </c>
      <c r="Q4" s="1">
        <v>4</v>
      </c>
      <c r="R4" s="1">
        <v>8</v>
      </c>
      <c r="S4" s="1" t="s">
        <v>84</v>
      </c>
      <c r="T4" s="1" t="s">
        <v>85</v>
      </c>
      <c r="U4" s="1" t="s">
        <v>49</v>
      </c>
      <c r="V4" s="1" t="s">
        <v>49</v>
      </c>
      <c r="W4" s="1">
        <v>4</v>
      </c>
      <c r="X4" s="1" t="s">
        <v>49</v>
      </c>
      <c r="Y4" s="1" t="s">
        <v>86</v>
      </c>
      <c r="Z4" s="1" t="s">
        <v>87</v>
      </c>
      <c r="AA4" s="1">
        <v>4</v>
      </c>
      <c r="AB4" s="1">
        <v>5</v>
      </c>
      <c r="AC4" s="1" t="s">
        <v>49</v>
      </c>
      <c r="AD4" s="1" t="s">
        <v>52</v>
      </c>
      <c r="AE4" s="1" t="s">
        <v>72</v>
      </c>
      <c r="AF4" s="1">
        <v>4</v>
      </c>
      <c r="AG4" s="1" t="s">
        <v>88</v>
      </c>
      <c r="AH4" s="1" t="s">
        <v>57</v>
      </c>
      <c r="AI4" s="1" t="s">
        <v>52</v>
      </c>
      <c r="AJ4" s="1" t="s">
        <v>58</v>
      </c>
      <c r="AK4" s="1" t="s">
        <v>89</v>
      </c>
      <c r="AL4" s="1" t="s">
        <v>76</v>
      </c>
      <c r="AM4" s="1" t="s">
        <v>52</v>
      </c>
      <c r="AN4" s="1" t="s">
        <v>90</v>
      </c>
      <c r="AO4" s="1">
        <v>4</v>
      </c>
      <c r="AP4" s="1" t="s">
        <v>91</v>
      </c>
      <c r="AQ4" s="1" t="s">
        <v>78</v>
      </c>
      <c r="AR4" s="1" t="s">
        <v>64</v>
      </c>
      <c r="AS4" s="1" t="s">
        <v>80</v>
      </c>
      <c r="AT4" s="1" t="s">
        <v>66</v>
      </c>
    </row>
    <row r="5" spans="1:48" ht="15.75" customHeight="1" x14ac:dyDescent="0.2">
      <c r="A5" s="7">
        <v>42662.492973402783</v>
      </c>
      <c r="B5" s="1" t="s">
        <v>82</v>
      </c>
      <c r="C5" s="1">
        <v>4</v>
      </c>
      <c r="D5" s="1" t="s">
        <v>52</v>
      </c>
      <c r="E5" s="1">
        <v>4</v>
      </c>
      <c r="F5" s="1" t="s">
        <v>68</v>
      </c>
      <c r="G5" s="1">
        <v>2</v>
      </c>
      <c r="H5" s="1">
        <v>3</v>
      </c>
      <c r="I5" s="1">
        <v>3</v>
      </c>
      <c r="J5" s="1" t="s">
        <v>52</v>
      </c>
      <c r="K5" s="1" t="s">
        <v>69</v>
      </c>
      <c r="L5" s="1" t="s">
        <v>49</v>
      </c>
      <c r="M5" s="1" t="s">
        <v>52</v>
      </c>
      <c r="N5" s="1" t="s">
        <v>52</v>
      </c>
      <c r="O5" s="1" t="s">
        <v>49</v>
      </c>
      <c r="P5" s="1">
        <v>4</v>
      </c>
      <c r="Q5" s="1">
        <v>3</v>
      </c>
      <c r="R5" s="1">
        <v>5</v>
      </c>
      <c r="S5" s="1" t="s">
        <v>92</v>
      </c>
      <c r="T5" s="1" t="s">
        <v>85</v>
      </c>
      <c r="U5" s="1" t="s">
        <v>52</v>
      </c>
      <c r="V5" s="1" t="s">
        <v>49</v>
      </c>
      <c r="W5" s="1">
        <v>2</v>
      </c>
      <c r="X5" s="1" t="s">
        <v>49</v>
      </c>
      <c r="Y5" s="1" t="s">
        <v>93</v>
      </c>
      <c r="Z5" s="1" t="s">
        <v>94</v>
      </c>
      <c r="AA5" s="1">
        <v>2</v>
      </c>
      <c r="AB5" s="1">
        <v>2</v>
      </c>
      <c r="AC5" s="1" t="s">
        <v>49</v>
      </c>
      <c r="AD5" s="1" t="s">
        <v>49</v>
      </c>
      <c r="AE5" s="1" t="s">
        <v>72</v>
      </c>
      <c r="AF5" s="1">
        <v>1</v>
      </c>
      <c r="AG5" s="1" t="s">
        <v>95</v>
      </c>
      <c r="AH5" s="1" t="s">
        <v>57</v>
      </c>
      <c r="AI5" s="1" t="s">
        <v>52</v>
      </c>
      <c r="AJ5" s="1" t="s">
        <v>58</v>
      </c>
      <c r="AK5" s="1" t="s">
        <v>89</v>
      </c>
      <c r="AL5" s="1" t="s">
        <v>96</v>
      </c>
      <c r="AM5" s="1" t="s">
        <v>52</v>
      </c>
      <c r="AN5" s="1" t="s">
        <v>61</v>
      </c>
      <c r="AO5" s="1">
        <v>6</v>
      </c>
      <c r="AP5" s="1" t="s">
        <v>77</v>
      </c>
      <c r="AQ5" s="1" t="s">
        <v>97</v>
      </c>
      <c r="AR5" s="1" t="s">
        <v>64</v>
      </c>
      <c r="AS5" s="1" t="s">
        <v>80</v>
      </c>
      <c r="AT5" s="1" t="s">
        <v>98</v>
      </c>
    </row>
    <row r="6" spans="1:48" ht="15.75" customHeight="1" x14ac:dyDescent="0.2">
      <c r="A6" s="7">
        <v>42662.494130902778</v>
      </c>
      <c r="B6" s="1" t="s">
        <v>48</v>
      </c>
      <c r="C6" s="1">
        <v>4</v>
      </c>
      <c r="D6" s="1" t="s">
        <v>49</v>
      </c>
      <c r="E6" s="1">
        <v>5</v>
      </c>
      <c r="F6" s="1" t="s">
        <v>68</v>
      </c>
      <c r="G6" s="1">
        <v>2</v>
      </c>
      <c r="H6" s="1">
        <v>5</v>
      </c>
      <c r="I6" s="1">
        <v>5</v>
      </c>
      <c r="J6" s="1" t="s">
        <v>52</v>
      </c>
      <c r="K6" s="1" t="s">
        <v>99</v>
      </c>
      <c r="L6" s="1" t="s">
        <v>49</v>
      </c>
      <c r="M6" s="1" t="s">
        <v>52</v>
      </c>
      <c r="N6" s="1" t="s">
        <v>52</v>
      </c>
      <c r="O6" s="1" t="s">
        <v>49</v>
      </c>
      <c r="P6" s="1">
        <v>7</v>
      </c>
      <c r="Q6" s="1">
        <v>6</v>
      </c>
      <c r="R6" s="1">
        <v>9</v>
      </c>
      <c r="S6" s="1" t="s">
        <v>100</v>
      </c>
      <c r="T6" s="1" t="s">
        <v>54</v>
      </c>
      <c r="U6" s="1" t="s">
        <v>49</v>
      </c>
      <c r="V6" s="1" t="s">
        <v>49</v>
      </c>
      <c r="W6" s="1">
        <v>2</v>
      </c>
      <c r="X6" s="1" t="s">
        <v>52</v>
      </c>
      <c r="Y6" s="1" t="s">
        <v>101</v>
      </c>
      <c r="Z6" s="1" t="s">
        <v>102</v>
      </c>
      <c r="AA6" s="1">
        <v>4</v>
      </c>
      <c r="AB6" s="1">
        <v>1</v>
      </c>
      <c r="AC6" s="1" t="s">
        <v>49</v>
      </c>
      <c r="AD6" s="1" t="s">
        <v>49</v>
      </c>
      <c r="AE6" s="1" t="s">
        <v>103</v>
      </c>
      <c r="AF6" s="1">
        <v>4</v>
      </c>
      <c r="AG6" s="1" t="s">
        <v>56</v>
      </c>
      <c r="AH6" s="1" t="s">
        <v>57</v>
      </c>
      <c r="AI6" s="1" t="s">
        <v>52</v>
      </c>
      <c r="AJ6" s="1" t="s">
        <v>58</v>
      </c>
      <c r="AK6" s="1" t="s">
        <v>59</v>
      </c>
      <c r="AL6" s="1" t="s">
        <v>104</v>
      </c>
      <c r="AM6" s="1" t="s">
        <v>49</v>
      </c>
      <c r="AN6" s="1" t="s">
        <v>61</v>
      </c>
      <c r="AO6" s="1">
        <v>1</v>
      </c>
      <c r="AP6" s="1" t="s">
        <v>77</v>
      </c>
      <c r="AQ6" s="1" t="s">
        <v>105</v>
      </c>
      <c r="AR6" s="1" t="s">
        <v>64</v>
      </c>
      <c r="AS6" s="1" t="s">
        <v>106</v>
      </c>
      <c r="AT6" s="1" t="s">
        <v>98</v>
      </c>
    </row>
    <row r="7" spans="1:48" ht="15.75" customHeight="1" x14ac:dyDescent="0.2">
      <c r="A7" s="7">
        <v>42662.502379594909</v>
      </c>
      <c r="B7" s="1" t="s">
        <v>48</v>
      </c>
      <c r="C7" s="1">
        <v>1</v>
      </c>
      <c r="D7" s="1" t="s">
        <v>52</v>
      </c>
      <c r="E7" s="1">
        <v>4</v>
      </c>
      <c r="F7" s="1" t="s">
        <v>50</v>
      </c>
      <c r="G7" s="1">
        <v>1</v>
      </c>
      <c r="H7" s="1">
        <v>5</v>
      </c>
      <c r="I7" s="1">
        <v>6</v>
      </c>
      <c r="J7" s="1" t="s">
        <v>52</v>
      </c>
      <c r="K7" s="1" t="s">
        <v>83</v>
      </c>
      <c r="L7" s="1" t="s">
        <v>52</v>
      </c>
      <c r="M7" s="1" t="s">
        <v>52</v>
      </c>
      <c r="N7" s="1" t="s">
        <v>52</v>
      </c>
      <c r="O7" s="1" t="s">
        <v>52</v>
      </c>
      <c r="P7" s="1">
        <v>1</v>
      </c>
      <c r="Q7" s="1">
        <v>3</v>
      </c>
      <c r="R7" s="1">
        <v>2</v>
      </c>
      <c r="S7" s="1" t="s">
        <v>107</v>
      </c>
      <c r="T7" s="1" t="s">
        <v>59</v>
      </c>
      <c r="U7" s="1" t="s">
        <v>52</v>
      </c>
      <c r="V7" s="1" t="s">
        <v>49</v>
      </c>
      <c r="W7" s="1">
        <v>3</v>
      </c>
      <c r="X7" s="1" t="s">
        <v>49</v>
      </c>
      <c r="Y7" s="1" t="s">
        <v>108</v>
      </c>
      <c r="Z7" s="1" t="s">
        <v>102</v>
      </c>
      <c r="AA7" s="1">
        <v>5</v>
      </c>
      <c r="AB7" s="1">
        <v>6</v>
      </c>
      <c r="AC7" s="1" t="s">
        <v>49</v>
      </c>
      <c r="AD7" s="1" t="s">
        <v>52</v>
      </c>
      <c r="AE7" s="1" t="s">
        <v>103</v>
      </c>
      <c r="AF7" s="1">
        <v>2</v>
      </c>
      <c r="AG7" s="1" t="s">
        <v>88</v>
      </c>
      <c r="AH7" s="1" t="s">
        <v>109</v>
      </c>
      <c r="AI7" s="1" t="s">
        <v>52</v>
      </c>
      <c r="AJ7" s="1" t="s">
        <v>58</v>
      </c>
      <c r="AK7" s="1" t="s">
        <v>59</v>
      </c>
      <c r="AL7" s="1" t="s">
        <v>96</v>
      </c>
      <c r="AM7" s="1" t="s">
        <v>52</v>
      </c>
      <c r="AN7" s="1" t="s">
        <v>61</v>
      </c>
      <c r="AO7" s="1">
        <v>1</v>
      </c>
      <c r="AP7" s="1" t="s">
        <v>62</v>
      </c>
      <c r="AQ7" s="1" t="s">
        <v>97</v>
      </c>
      <c r="AR7" s="1" t="s">
        <v>79</v>
      </c>
      <c r="AS7" s="1" t="s">
        <v>65</v>
      </c>
      <c r="AT7" s="1" t="s">
        <v>98</v>
      </c>
      <c r="AU7" s="2"/>
      <c r="AV7" s="66" t="s">
        <v>110</v>
      </c>
    </row>
    <row r="8" spans="1:48" ht="15.75" customHeight="1" x14ac:dyDescent="0.2">
      <c r="A8" s="7">
        <v>42662.505895439812</v>
      </c>
      <c r="B8" s="1" t="s">
        <v>48</v>
      </c>
      <c r="C8" s="1">
        <v>4</v>
      </c>
      <c r="D8" s="1" t="s">
        <v>49</v>
      </c>
      <c r="E8" s="1">
        <v>4</v>
      </c>
      <c r="F8" s="1" t="s">
        <v>68</v>
      </c>
      <c r="G8" s="1">
        <v>3</v>
      </c>
      <c r="H8" s="1">
        <v>3</v>
      </c>
      <c r="I8" s="1">
        <v>4</v>
      </c>
      <c r="J8" s="1" t="s">
        <v>52</v>
      </c>
      <c r="K8" s="1" t="s">
        <v>99</v>
      </c>
      <c r="L8" s="1" t="s">
        <v>49</v>
      </c>
      <c r="M8" s="1" t="s">
        <v>52</v>
      </c>
      <c r="N8" s="1" t="s">
        <v>52</v>
      </c>
      <c r="O8" s="1" t="s">
        <v>49</v>
      </c>
      <c r="P8" s="1">
        <v>3</v>
      </c>
      <c r="Q8" s="1">
        <v>3</v>
      </c>
      <c r="R8" s="1">
        <v>7</v>
      </c>
      <c r="S8" s="1" t="s">
        <v>53</v>
      </c>
      <c r="T8" s="1" t="s">
        <v>59</v>
      </c>
      <c r="U8" s="1" t="s">
        <v>52</v>
      </c>
      <c r="V8" s="1" t="s">
        <v>49</v>
      </c>
      <c r="W8" s="1">
        <v>4</v>
      </c>
      <c r="X8" s="1" t="s">
        <v>49</v>
      </c>
      <c r="Y8" s="1" t="s">
        <v>111</v>
      </c>
      <c r="Z8" s="1" t="s">
        <v>87</v>
      </c>
      <c r="AA8" s="1">
        <v>2</v>
      </c>
      <c r="AB8" s="1">
        <v>1</v>
      </c>
      <c r="AC8" s="1" t="s">
        <v>49</v>
      </c>
      <c r="AD8" s="1" t="s">
        <v>49</v>
      </c>
      <c r="AE8" s="1" t="s">
        <v>72</v>
      </c>
      <c r="AF8" s="1">
        <v>4</v>
      </c>
      <c r="AG8" s="1" t="s">
        <v>95</v>
      </c>
      <c r="AH8" s="1" t="s">
        <v>74</v>
      </c>
      <c r="AI8" s="1" t="s">
        <v>49</v>
      </c>
      <c r="AJ8" s="1" t="s">
        <v>75</v>
      </c>
      <c r="AK8" s="1" t="s">
        <v>59</v>
      </c>
      <c r="AL8" s="1" t="s">
        <v>76</v>
      </c>
      <c r="AM8" s="1" t="s">
        <v>49</v>
      </c>
      <c r="AN8" s="1" t="s">
        <v>61</v>
      </c>
      <c r="AO8" s="1">
        <v>3</v>
      </c>
      <c r="AP8" s="1" t="s">
        <v>77</v>
      </c>
      <c r="AQ8" s="1" t="s">
        <v>78</v>
      </c>
      <c r="AR8" s="1" t="s">
        <v>64</v>
      </c>
      <c r="AS8" s="1" t="s">
        <v>106</v>
      </c>
      <c r="AT8" s="1" t="s">
        <v>66</v>
      </c>
      <c r="AU8" s="2"/>
      <c r="AV8" s="68" t="s">
        <v>112</v>
      </c>
    </row>
    <row r="9" spans="1:48" ht="15.75" customHeight="1" x14ac:dyDescent="0.2">
      <c r="A9" s="7">
        <v>42662.507951944441</v>
      </c>
      <c r="B9" s="1" t="s">
        <v>82</v>
      </c>
      <c r="C9" s="1">
        <v>1</v>
      </c>
      <c r="D9" s="1" t="s">
        <v>49</v>
      </c>
      <c r="E9" s="1">
        <v>5</v>
      </c>
      <c r="F9" s="1" t="s">
        <v>50</v>
      </c>
      <c r="G9" s="1">
        <v>3</v>
      </c>
      <c r="H9" s="1">
        <v>5</v>
      </c>
      <c r="I9" s="1">
        <v>6</v>
      </c>
      <c r="J9" s="1" t="s">
        <v>52</v>
      </c>
      <c r="K9" s="1" t="s">
        <v>113</v>
      </c>
      <c r="L9" s="1" t="s">
        <v>49</v>
      </c>
      <c r="M9" s="1" t="s">
        <v>49</v>
      </c>
      <c r="N9" s="1" t="s">
        <v>52</v>
      </c>
      <c r="O9" s="1" t="s">
        <v>52</v>
      </c>
      <c r="P9" s="1">
        <v>1</v>
      </c>
      <c r="Q9" s="1">
        <v>1</v>
      </c>
      <c r="R9" s="1">
        <v>4</v>
      </c>
      <c r="S9" s="1" t="s">
        <v>53</v>
      </c>
      <c r="T9" s="1" t="s">
        <v>85</v>
      </c>
      <c r="U9" s="1" t="s">
        <v>49</v>
      </c>
      <c r="V9" s="1" t="s">
        <v>49</v>
      </c>
      <c r="W9" s="1">
        <v>2</v>
      </c>
      <c r="X9" s="1" t="s">
        <v>49</v>
      </c>
      <c r="Y9" s="1" t="s">
        <v>114</v>
      </c>
      <c r="Z9" s="1" t="s">
        <v>115</v>
      </c>
      <c r="AA9" s="1">
        <v>2</v>
      </c>
      <c r="AB9" s="1">
        <v>2</v>
      </c>
      <c r="AC9" s="1" t="s">
        <v>49</v>
      </c>
      <c r="AD9" s="1" t="s">
        <v>49</v>
      </c>
      <c r="AE9" s="1" t="s">
        <v>72</v>
      </c>
      <c r="AF9" s="1">
        <v>6</v>
      </c>
      <c r="AG9" s="1" t="s">
        <v>73</v>
      </c>
      <c r="AH9" s="1" t="s">
        <v>74</v>
      </c>
      <c r="AI9" s="1" t="s">
        <v>52</v>
      </c>
      <c r="AJ9" s="1" t="s">
        <v>75</v>
      </c>
      <c r="AK9" s="1" t="s">
        <v>89</v>
      </c>
      <c r="AL9" s="1" t="s">
        <v>116</v>
      </c>
      <c r="AM9" s="1" t="s">
        <v>49</v>
      </c>
      <c r="AN9" s="1" t="s">
        <v>117</v>
      </c>
      <c r="AO9" s="1">
        <v>4</v>
      </c>
      <c r="AP9" s="1" t="s">
        <v>77</v>
      </c>
      <c r="AQ9" s="1" t="s">
        <v>78</v>
      </c>
      <c r="AR9" s="1" t="s">
        <v>64</v>
      </c>
      <c r="AS9" s="1" t="s">
        <v>80</v>
      </c>
      <c r="AT9" s="1" t="s">
        <v>66</v>
      </c>
      <c r="AU9" s="2"/>
      <c r="AV9" s="69" t="s">
        <v>118</v>
      </c>
    </row>
    <row r="10" spans="1:48" ht="15.75" customHeight="1" x14ac:dyDescent="0.2">
      <c r="A10" s="7">
        <v>42662.511662291668</v>
      </c>
      <c r="B10" s="1" t="s">
        <v>48</v>
      </c>
      <c r="C10" s="1">
        <v>3</v>
      </c>
      <c r="D10" s="1" t="s">
        <v>49</v>
      </c>
      <c r="E10" s="1">
        <v>2</v>
      </c>
      <c r="F10" s="1" t="s">
        <v>50</v>
      </c>
      <c r="G10" s="1">
        <v>1</v>
      </c>
      <c r="H10" s="1">
        <v>3</v>
      </c>
      <c r="I10" s="1">
        <v>3</v>
      </c>
      <c r="J10" s="1" t="s">
        <v>52</v>
      </c>
      <c r="K10" s="1" t="s">
        <v>99</v>
      </c>
      <c r="L10" s="1" t="s">
        <v>49</v>
      </c>
      <c r="M10" s="1" t="s">
        <v>49</v>
      </c>
      <c r="N10" s="1" t="s">
        <v>52</v>
      </c>
      <c r="O10" s="1" t="s">
        <v>49</v>
      </c>
      <c r="P10" s="1">
        <v>1</v>
      </c>
      <c r="Q10" s="1">
        <v>2</v>
      </c>
      <c r="R10" s="1">
        <v>5</v>
      </c>
      <c r="S10" s="1" t="s">
        <v>119</v>
      </c>
      <c r="T10" s="1" t="s">
        <v>59</v>
      </c>
      <c r="U10" s="1" t="s">
        <v>49</v>
      </c>
      <c r="V10" s="1" t="s">
        <v>49</v>
      </c>
      <c r="W10" s="1">
        <v>2</v>
      </c>
      <c r="X10" s="1" t="s">
        <v>49</v>
      </c>
      <c r="Y10" s="1" t="s">
        <v>71</v>
      </c>
      <c r="Z10" s="1" t="s">
        <v>120</v>
      </c>
      <c r="AA10" s="1">
        <v>4</v>
      </c>
      <c r="AB10" s="1">
        <v>2</v>
      </c>
      <c r="AC10" s="1" t="s">
        <v>49</v>
      </c>
      <c r="AD10" s="1" t="s">
        <v>49</v>
      </c>
      <c r="AE10" s="1" t="s">
        <v>121</v>
      </c>
      <c r="AF10" s="1">
        <v>1</v>
      </c>
      <c r="AG10" s="1" t="s">
        <v>95</v>
      </c>
      <c r="AH10" s="1" t="s">
        <v>74</v>
      </c>
      <c r="AI10" s="1" t="s">
        <v>49</v>
      </c>
      <c r="AJ10" s="1" t="s">
        <v>58</v>
      </c>
      <c r="AK10" s="1" t="s">
        <v>59</v>
      </c>
      <c r="AL10" s="1" t="s">
        <v>122</v>
      </c>
      <c r="AM10" s="1" t="s">
        <v>49</v>
      </c>
      <c r="AN10" s="1" t="s">
        <v>117</v>
      </c>
      <c r="AO10" s="1">
        <v>1</v>
      </c>
      <c r="AP10" s="1" t="s">
        <v>77</v>
      </c>
      <c r="AQ10" s="1" t="s">
        <v>78</v>
      </c>
      <c r="AR10" s="1" t="s">
        <v>64</v>
      </c>
      <c r="AS10" s="1" t="s">
        <v>80</v>
      </c>
      <c r="AT10" s="1" t="s">
        <v>66</v>
      </c>
      <c r="AU10" s="2"/>
      <c r="AV10" s="68" t="s">
        <v>123</v>
      </c>
    </row>
    <row r="11" spans="1:48" ht="15.75" customHeight="1" x14ac:dyDescent="0.2">
      <c r="A11" s="7">
        <v>42662.51392232639</v>
      </c>
      <c r="B11" s="1" t="s">
        <v>82</v>
      </c>
      <c r="C11" s="1">
        <v>4</v>
      </c>
      <c r="D11" s="1" t="s">
        <v>52</v>
      </c>
      <c r="E11" s="1">
        <v>3</v>
      </c>
      <c r="F11" s="1" t="s">
        <v>50</v>
      </c>
      <c r="G11" s="1">
        <v>1</v>
      </c>
      <c r="H11" s="1">
        <v>3</v>
      </c>
      <c r="I11" s="1">
        <v>6</v>
      </c>
      <c r="J11" s="1" t="s">
        <v>52</v>
      </c>
      <c r="K11" s="1" t="s">
        <v>99</v>
      </c>
      <c r="L11" s="1" t="s">
        <v>49</v>
      </c>
      <c r="M11" s="1" t="s">
        <v>52</v>
      </c>
      <c r="N11" s="1" t="s">
        <v>52</v>
      </c>
      <c r="O11" s="1" t="s">
        <v>49</v>
      </c>
      <c r="P11" s="1">
        <v>3</v>
      </c>
      <c r="Q11" s="1">
        <v>4</v>
      </c>
      <c r="R11" s="1">
        <v>6</v>
      </c>
      <c r="S11" s="1" t="s">
        <v>124</v>
      </c>
      <c r="T11" s="1" t="s">
        <v>54</v>
      </c>
      <c r="U11" s="1" t="s">
        <v>49</v>
      </c>
      <c r="V11" s="1" t="s">
        <v>49</v>
      </c>
      <c r="W11" s="1">
        <v>4</v>
      </c>
      <c r="X11" s="1" t="s">
        <v>52</v>
      </c>
      <c r="Y11" s="1" t="s">
        <v>125</v>
      </c>
      <c r="Z11" s="1" t="s">
        <v>120</v>
      </c>
      <c r="AA11" s="1">
        <v>2</v>
      </c>
      <c r="AB11" s="1">
        <v>3</v>
      </c>
      <c r="AC11" s="1" t="s">
        <v>49</v>
      </c>
      <c r="AD11" s="1" t="s">
        <v>49</v>
      </c>
      <c r="AE11" s="1" t="s">
        <v>72</v>
      </c>
      <c r="AF11" s="1">
        <v>3</v>
      </c>
      <c r="AG11" s="1" t="s">
        <v>73</v>
      </c>
      <c r="AH11" s="1" t="s">
        <v>57</v>
      </c>
      <c r="AI11" s="1" t="s">
        <v>52</v>
      </c>
      <c r="AJ11" s="1" t="s">
        <v>75</v>
      </c>
      <c r="AK11" s="1" t="s">
        <v>54</v>
      </c>
      <c r="AL11" s="1" t="s">
        <v>116</v>
      </c>
      <c r="AM11" s="1" t="s">
        <v>49</v>
      </c>
      <c r="AN11" s="1" t="s">
        <v>117</v>
      </c>
      <c r="AO11" s="1">
        <v>3</v>
      </c>
      <c r="AP11" s="1" t="s">
        <v>77</v>
      </c>
      <c r="AQ11" s="1" t="s">
        <v>97</v>
      </c>
      <c r="AR11" s="1" t="s">
        <v>64</v>
      </c>
      <c r="AS11" s="1" t="s">
        <v>80</v>
      </c>
      <c r="AT11" s="1" t="s">
        <v>98</v>
      </c>
    </row>
    <row r="12" spans="1:48" ht="15.75" customHeight="1" x14ac:dyDescent="0.2">
      <c r="A12" s="7">
        <v>42662.523894062499</v>
      </c>
      <c r="B12" s="1" t="s">
        <v>48</v>
      </c>
      <c r="C12" s="1">
        <v>2</v>
      </c>
      <c r="D12" s="1" t="s">
        <v>52</v>
      </c>
      <c r="E12" s="1">
        <v>3</v>
      </c>
      <c r="F12" s="1" t="s">
        <v>68</v>
      </c>
      <c r="G12" s="1">
        <v>3</v>
      </c>
      <c r="H12" s="1">
        <v>1</v>
      </c>
      <c r="I12" s="1">
        <v>3</v>
      </c>
      <c r="J12" s="1" t="s">
        <v>52</v>
      </c>
      <c r="K12" s="1" t="s">
        <v>69</v>
      </c>
      <c r="L12" s="1" t="s">
        <v>49</v>
      </c>
      <c r="M12" s="1" t="s">
        <v>52</v>
      </c>
      <c r="N12" s="1" t="s">
        <v>52</v>
      </c>
      <c r="O12" s="1" t="s">
        <v>52</v>
      </c>
      <c r="P12" s="1">
        <v>2</v>
      </c>
      <c r="Q12" s="1">
        <v>4</v>
      </c>
      <c r="R12" s="1">
        <v>4</v>
      </c>
      <c r="S12" s="1" t="s">
        <v>126</v>
      </c>
      <c r="T12" s="1" t="s">
        <v>54</v>
      </c>
      <c r="U12" s="1" t="s">
        <v>49</v>
      </c>
      <c r="V12" s="1" t="s">
        <v>49</v>
      </c>
      <c r="W12" s="1">
        <v>1</v>
      </c>
      <c r="X12" s="1" t="s">
        <v>49</v>
      </c>
      <c r="Y12" s="1" t="s">
        <v>127</v>
      </c>
      <c r="Z12" s="1" t="s">
        <v>67</v>
      </c>
      <c r="AA12" s="1">
        <v>2</v>
      </c>
      <c r="AB12" s="1">
        <v>1</v>
      </c>
      <c r="AC12" s="1" t="s">
        <v>49</v>
      </c>
      <c r="AD12" s="1" t="s">
        <v>49</v>
      </c>
      <c r="AE12" s="1" t="s">
        <v>55</v>
      </c>
      <c r="AF12" s="1">
        <v>2</v>
      </c>
      <c r="AG12" s="1" t="s">
        <v>56</v>
      </c>
      <c r="AH12" s="1" t="s">
        <v>57</v>
      </c>
      <c r="AI12" s="1" t="s">
        <v>52</v>
      </c>
      <c r="AJ12" s="1" t="s">
        <v>58</v>
      </c>
      <c r="AK12" s="1" t="s">
        <v>54</v>
      </c>
      <c r="AL12" s="1" t="s">
        <v>104</v>
      </c>
      <c r="AM12" s="1" t="s">
        <v>52</v>
      </c>
      <c r="AN12" s="1" t="s">
        <v>61</v>
      </c>
      <c r="AO12" s="1">
        <v>3</v>
      </c>
      <c r="AP12" s="1" t="s">
        <v>128</v>
      </c>
      <c r="AQ12" s="1" t="s">
        <v>97</v>
      </c>
      <c r="AR12" s="1" t="s">
        <v>79</v>
      </c>
      <c r="AS12" s="1" t="s">
        <v>65</v>
      </c>
      <c r="AT12" s="1" t="s">
        <v>68</v>
      </c>
      <c r="AU12" s="2"/>
      <c r="AV12" s="66" t="s">
        <v>129</v>
      </c>
    </row>
    <row r="13" spans="1:48" ht="15.75" customHeight="1" x14ac:dyDescent="0.2">
      <c r="A13" s="7">
        <v>42662.529651180557</v>
      </c>
      <c r="B13" s="1" t="s">
        <v>67</v>
      </c>
      <c r="C13" s="1">
        <v>5</v>
      </c>
      <c r="D13" s="1" t="s">
        <v>49</v>
      </c>
      <c r="E13" s="1">
        <v>3</v>
      </c>
      <c r="F13" s="1" t="s">
        <v>68</v>
      </c>
      <c r="G13" s="1">
        <v>5</v>
      </c>
      <c r="H13" s="1">
        <v>4</v>
      </c>
      <c r="I13" s="1">
        <v>5</v>
      </c>
      <c r="J13" s="1" t="s">
        <v>49</v>
      </c>
      <c r="K13" s="1" t="s">
        <v>113</v>
      </c>
      <c r="L13" s="1" t="s">
        <v>49</v>
      </c>
      <c r="M13" s="1" t="s">
        <v>49</v>
      </c>
      <c r="N13" s="1" t="s">
        <v>49</v>
      </c>
      <c r="O13" s="1" t="s">
        <v>49</v>
      </c>
      <c r="P13" s="1">
        <v>6</v>
      </c>
      <c r="Q13" s="1">
        <v>4</v>
      </c>
      <c r="R13" s="1">
        <v>7</v>
      </c>
      <c r="S13" s="1" t="s">
        <v>130</v>
      </c>
      <c r="T13" s="1" t="s">
        <v>85</v>
      </c>
      <c r="U13" s="1" t="s">
        <v>49</v>
      </c>
      <c r="V13" s="1" t="s">
        <v>49</v>
      </c>
      <c r="W13" s="1">
        <v>6</v>
      </c>
      <c r="X13" s="1" t="s">
        <v>52</v>
      </c>
      <c r="Y13" s="1" t="s">
        <v>101</v>
      </c>
      <c r="Z13" s="1" t="s">
        <v>102</v>
      </c>
      <c r="AA13" s="1">
        <v>2</v>
      </c>
      <c r="AB13" s="1">
        <v>3</v>
      </c>
      <c r="AC13" s="1" t="s">
        <v>49</v>
      </c>
      <c r="AD13" s="1" t="s">
        <v>49</v>
      </c>
      <c r="AE13" s="1" t="s">
        <v>55</v>
      </c>
      <c r="AF13" s="1">
        <v>2</v>
      </c>
      <c r="AG13" s="1" t="s">
        <v>95</v>
      </c>
      <c r="AH13" s="1" t="s">
        <v>131</v>
      </c>
      <c r="AI13" s="1" t="s">
        <v>49</v>
      </c>
      <c r="AJ13" s="1" t="s">
        <v>58</v>
      </c>
      <c r="AK13" s="1" t="s">
        <v>89</v>
      </c>
      <c r="AL13" s="1" t="s">
        <v>132</v>
      </c>
      <c r="AM13" s="1" t="s">
        <v>52</v>
      </c>
      <c r="AN13" s="1" t="s">
        <v>89</v>
      </c>
      <c r="AO13" s="1">
        <v>3</v>
      </c>
      <c r="AP13" s="1" t="s">
        <v>77</v>
      </c>
      <c r="AQ13" s="1" t="s">
        <v>78</v>
      </c>
      <c r="AR13" s="1" t="s">
        <v>64</v>
      </c>
      <c r="AS13" s="1" t="s">
        <v>80</v>
      </c>
      <c r="AT13" s="1" t="s">
        <v>66</v>
      </c>
      <c r="AU13" s="2"/>
      <c r="AV13" s="68" t="s">
        <v>133</v>
      </c>
    </row>
    <row r="14" spans="1:48" ht="15.75" customHeight="1" x14ac:dyDescent="0.2">
      <c r="A14" s="7">
        <v>42662.541877928241</v>
      </c>
      <c r="B14" s="1" t="s">
        <v>67</v>
      </c>
      <c r="C14" s="1">
        <v>3</v>
      </c>
      <c r="D14" s="1" t="s">
        <v>49</v>
      </c>
      <c r="E14" s="1">
        <v>3</v>
      </c>
      <c r="F14" s="1" t="s">
        <v>68</v>
      </c>
      <c r="G14" s="1">
        <v>1</v>
      </c>
      <c r="H14" s="1">
        <v>3</v>
      </c>
      <c r="I14" s="1">
        <v>5</v>
      </c>
      <c r="J14" s="1" t="s">
        <v>52</v>
      </c>
      <c r="K14" s="1" t="s">
        <v>99</v>
      </c>
      <c r="L14" s="1" t="s">
        <v>49</v>
      </c>
      <c r="M14" s="1" t="s">
        <v>52</v>
      </c>
      <c r="N14" s="1" t="s">
        <v>52</v>
      </c>
      <c r="O14" s="1" t="s">
        <v>52</v>
      </c>
      <c r="P14" s="1">
        <v>2</v>
      </c>
      <c r="Q14" s="1">
        <v>2</v>
      </c>
      <c r="R14" s="1">
        <v>5</v>
      </c>
      <c r="S14" s="1" t="s">
        <v>134</v>
      </c>
      <c r="T14" s="1" t="s">
        <v>85</v>
      </c>
      <c r="U14" s="1" t="s">
        <v>49</v>
      </c>
      <c r="V14" s="1" t="s">
        <v>49</v>
      </c>
      <c r="W14" s="1">
        <v>4</v>
      </c>
      <c r="X14" s="1" t="s">
        <v>49</v>
      </c>
      <c r="Y14" s="1" t="s">
        <v>135</v>
      </c>
      <c r="Z14" s="1" t="s">
        <v>67</v>
      </c>
      <c r="AA14" s="1">
        <v>4</v>
      </c>
      <c r="AB14" s="1">
        <v>2</v>
      </c>
      <c r="AC14" s="1" t="s">
        <v>49</v>
      </c>
      <c r="AD14" s="1" t="s">
        <v>49</v>
      </c>
      <c r="AE14" s="1" t="s">
        <v>72</v>
      </c>
      <c r="AF14" s="1">
        <v>4</v>
      </c>
      <c r="AG14" s="1" t="s">
        <v>56</v>
      </c>
      <c r="AH14" s="1" t="s">
        <v>57</v>
      </c>
      <c r="AI14" s="1" t="s">
        <v>52</v>
      </c>
      <c r="AJ14" s="1" t="s">
        <v>58</v>
      </c>
      <c r="AK14" s="1" t="s">
        <v>89</v>
      </c>
      <c r="AL14" s="1" t="s">
        <v>136</v>
      </c>
      <c r="AM14" s="1" t="s">
        <v>49</v>
      </c>
      <c r="AN14" s="1" t="s">
        <v>61</v>
      </c>
      <c r="AO14" s="1">
        <v>2</v>
      </c>
      <c r="AP14" s="1" t="s">
        <v>77</v>
      </c>
      <c r="AQ14" s="1" t="s">
        <v>78</v>
      </c>
      <c r="AR14" s="1" t="s">
        <v>64</v>
      </c>
      <c r="AS14" s="1" t="s">
        <v>80</v>
      </c>
      <c r="AT14" s="1" t="s">
        <v>66</v>
      </c>
      <c r="AU14" s="2"/>
      <c r="AV14" s="68" t="s">
        <v>137</v>
      </c>
    </row>
    <row r="15" spans="1:48" ht="15.75" customHeight="1" x14ac:dyDescent="0.2">
      <c r="A15" s="7">
        <v>42662.552613506945</v>
      </c>
      <c r="B15" s="1" t="s">
        <v>138</v>
      </c>
      <c r="C15" s="1">
        <v>5</v>
      </c>
      <c r="D15" s="1" t="s">
        <v>49</v>
      </c>
      <c r="E15" s="1">
        <v>3</v>
      </c>
      <c r="F15" s="1" t="s">
        <v>50</v>
      </c>
      <c r="G15" s="1">
        <v>1</v>
      </c>
      <c r="H15" s="1">
        <v>3</v>
      </c>
      <c r="I15" s="1">
        <v>5</v>
      </c>
      <c r="J15" s="1" t="s">
        <v>49</v>
      </c>
      <c r="K15" s="1" t="s">
        <v>99</v>
      </c>
      <c r="L15" s="1" t="s">
        <v>49</v>
      </c>
      <c r="M15" s="1" t="s">
        <v>52</v>
      </c>
      <c r="N15" s="1" t="s">
        <v>49</v>
      </c>
      <c r="O15" s="1" t="s">
        <v>49</v>
      </c>
      <c r="P15" s="1">
        <v>1</v>
      </c>
      <c r="Q15" s="1">
        <v>3</v>
      </c>
      <c r="R15" s="1">
        <v>8</v>
      </c>
      <c r="S15" s="1" t="s">
        <v>84</v>
      </c>
      <c r="T15" s="1" t="s">
        <v>54</v>
      </c>
      <c r="U15" s="1" t="s">
        <v>49</v>
      </c>
      <c r="V15" s="1" t="s">
        <v>49</v>
      </c>
      <c r="W15" s="1">
        <v>3</v>
      </c>
      <c r="X15" s="1" t="s">
        <v>49</v>
      </c>
      <c r="Y15" s="1" t="s">
        <v>139</v>
      </c>
      <c r="Z15" s="1" t="s">
        <v>140</v>
      </c>
      <c r="AA15" s="1">
        <v>1</v>
      </c>
      <c r="AB15" s="1">
        <v>1</v>
      </c>
      <c r="AC15" s="1" t="s">
        <v>49</v>
      </c>
      <c r="AD15" s="1" t="s">
        <v>49</v>
      </c>
      <c r="AE15" s="1" t="s">
        <v>55</v>
      </c>
      <c r="AF15" s="1">
        <v>6</v>
      </c>
      <c r="AG15" s="1" t="s">
        <v>73</v>
      </c>
      <c r="AH15" s="1" t="s">
        <v>131</v>
      </c>
      <c r="AI15" s="1" t="s">
        <v>49</v>
      </c>
      <c r="AJ15" s="1" t="s">
        <v>75</v>
      </c>
      <c r="AK15" s="1" t="s">
        <v>54</v>
      </c>
      <c r="AL15" s="1" t="s">
        <v>132</v>
      </c>
      <c r="AM15" s="1" t="s">
        <v>49</v>
      </c>
      <c r="AN15" s="1" t="s">
        <v>117</v>
      </c>
      <c r="AO15" s="1">
        <v>9</v>
      </c>
      <c r="AP15" s="1" t="s">
        <v>77</v>
      </c>
      <c r="AQ15" s="1" t="s">
        <v>78</v>
      </c>
      <c r="AR15" s="1" t="s">
        <v>64</v>
      </c>
      <c r="AS15" s="1" t="s">
        <v>80</v>
      </c>
      <c r="AT15" s="1" t="s">
        <v>66</v>
      </c>
      <c r="AU15" s="2"/>
      <c r="AV15" s="68" t="s">
        <v>141</v>
      </c>
    </row>
    <row r="16" spans="1:48" ht="15.75" customHeight="1" x14ac:dyDescent="0.2">
      <c r="A16" s="7">
        <v>42662.554492858791</v>
      </c>
      <c r="B16" s="1" t="s">
        <v>142</v>
      </c>
      <c r="C16" s="1">
        <v>5</v>
      </c>
      <c r="D16" s="1" t="s">
        <v>52</v>
      </c>
      <c r="E16" s="1">
        <v>4</v>
      </c>
      <c r="F16" s="1" t="s">
        <v>68</v>
      </c>
      <c r="G16" s="1">
        <v>3</v>
      </c>
      <c r="H16" s="1">
        <v>5</v>
      </c>
      <c r="I16" s="1">
        <v>3</v>
      </c>
      <c r="J16" s="1" t="s">
        <v>52</v>
      </c>
      <c r="K16" s="1" t="s">
        <v>99</v>
      </c>
      <c r="L16" s="1" t="s">
        <v>49</v>
      </c>
      <c r="M16" s="1" t="s">
        <v>52</v>
      </c>
      <c r="N16" s="1" t="s">
        <v>52</v>
      </c>
      <c r="O16" s="1" t="s">
        <v>52</v>
      </c>
      <c r="P16" s="1">
        <v>3</v>
      </c>
      <c r="Q16" s="1">
        <v>3</v>
      </c>
      <c r="R16" s="1">
        <v>9</v>
      </c>
      <c r="S16" s="1" t="s">
        <v>53</v>
      </c>
      <c r="T16" s="1" t="s">
        <v>85</v>
      </c>
      <c r="U16" s="1" t="s">
        <v>49</v>
      </c>
      <c r="V16" s="1" t="s">
        <v>49</v>
      </c>
      <c r="W16" s="1">
        <v>1</v>
      </c>
      <c r="X16" s="1" t="s">
        <v>49</v>
      </c>
      <c r="Y16" s="1" t="s">
        <v>86</v>
      </c>
      <c r="Z16" s="1" t="s">
        <v>67</v>
      </c>
      <c r="AA16" s="1">
        <v>3</v>
      </c>
      <c r="AB16" s="1">
        <v>2</v>
      </c>
      <c r="AC16" s="1" t="s">
        <v>49</v>
      </c>
      <c r="AD16" s="1" t="s">
        <v>49</v>
      </c>
      <c r="AE16" s="1" t="s">
        <v>72</v>
      </c>
      <c r="AF16" s="1">
        <v>5</v>
      </c>
      <c r="AG16" s="1" t="s">
        <v>56</v>
      </c>
      <c r="AH16" s="1" t="s">
        <v>131</v>
      </c>
      <c r="AI16" s="1" t="s">
        <v>52</v>
      </c>
      <c r="AJ16" s="1" t="s">
        <v>58</v>
      </c>
      <c r="AK16" s="1" t="s">
        <v>89</v>
      </c>
      <c r="AL16" s="1" t="s">
        <v>104</v>
      </c>
      <c r="AM16" s="1" t="s">
        <v>52</v>
      </c>
      <c r="AN16" s="1" t="s">
        <v>117</v>
      </c>
      <c r="AO16" s="1">
        <v>2</v>
      </c>
      <c r="AP16" s="1" t="s">
        <v>128</v>
      </c>
      <c r="AQ16" s="1" t="s">
        <v>105</v>
      </c>
      <c r="AR16" s="1" t="s">
        <v>64</v>
      </c>
      <c r="AS16" s="1" t="s">
        <v>65</v>
      </c>
      <c r="AT16" s="1" t="s">
        <v>66</v>
      </c>
      <c r="AU16" s="2"/>
      <c r="AV16" s="69" t="s">
        <v>143</v>
      </c>
    </row>
    <row r="17" spans="1:48" ht="15.75" customHeight="1" x14ac:dyDescent="0.2">
      <c r="A17" s="7">
        <v>42662.555867870367</v>
      </c>
      <c r="B17" s="1" t="s">
        <v>48</v>
      </c>
      <c r="C17" s="1">
        <v>4</v>
      </c>
      <c r="D17" s="1" t="s">
        <v>52</v>
      </c>
      <c r="E17" s="1">
        <v>2</v>
      </c>
      <c r="F17" s="1" t="s">
        <v>68</v>
      </c>
      <c r="G17" s="1">
        <v>4</v>
      </c>
      <c r="H17" s="1">
        <v>5</v>
      </c>
      <c r="I17" s="1">
        <v>5</v>
      </c>
      <c r="J17" s="1" t="s">
        <v>52</v>
      </c>
      <c r="K17" s="1" t="s">
        <v>69</v>
      </c>
      <c r="L17" s="1" t="s">
        <v>52</v>
      </c>
      <c r="M17" s="1" t="s">
        <v>52</v>
      </c>
      <c r="N17" s="1" t="s">
        <v>52</v>
      </c>
      <c r="O17" s="1" t="s">
        <v>52</v>
      </c>
      <c r="P17" s="1">
        <v>2</v>
      </c>
      <c r="Q17" s="1">
        <v>4</v>
      </c>
      <c r="R17" s="1">
        <v>4</v>
      </c>
      <c r="S17" s="1" t="s">
        <v>100</v>
      </c>
      <c r="T17" s="1" t="s">
        <v>85</v>
      </c>
      <c r="U17" s="1" t="s">
        <v>52</v>
      </c>
      <c r="V17" s="1" t="s">
        <v>52</v>
      </c>
      <c r="AA17" s="1">
        <v>5</v>
      </c>
      <c r="AB17" s="1">
        <v>4</v>
      </c>
      <c r="AC17" s="1" t="s">
        <v>49</v>
      </c>
      <c r="AD17" s="1" t="s">
        <v>52</v>
      </c>
      <c r="AE17" s="1" t="s">
        <v>103</v>
      </c>
      <c r="AF17" s="1">
        <v>1</v>
      </c>
      <c r="AG17" s="1" t="s">
        <v>88</v>
      </c>
      <c r="AH17" s="1" t="s">
        <v>57</v>
      </c>
      <c r="AI17" s="1" t="s">
        <v>52</v>
      </c>
      <c r="AJ17" s="1" t="s">
        <v>144</v>
      </c>
      <c r="AK17" s="1" t="s">
        <v>61</v>
      </c>
      <c r="AM17" s="1" t="s">
        <v>52</v>
      </c>
      <c r="AN17" s="1" t="s">
        <v>61</v>
      </c>
      <c r="AO17" s="1">
        <v>1</v>
      </c>
      <c r="AP17" s="1" t="s">
        <v>62</v>
      </c>
      <c r="AQ17" s="1" t="s">
        <v>145</v>
      </c>
      <c r="AR17" s="1" t="s">
        <v>79</v>
      </c>
      <c r="AS17" s="1" t="s">
        <v>65</v>
      </c>
      <c r="AT17" s="1" t="s">
        <v>68</v>
      </c>
    </row>
    <row r="18" spans="1:48" ht="15.75" customHeight="1" x14ac:dyDescent="0.2">
      <c r="A18" s="7">
        <v>42662.558998472217</v>
      </c>
      <c r="B18" s="1" t="s">
        <v>67</v>
      </c>
      <c r="C18" s="1">
        <v>4</v>
      </c>
      <c r="D18" s="1" t="s">
        <v>52</v>
      </c>
      <c r="E18" s="1">
        <v>4</v>
      </c>
      <c r="F18" s="1" t="s">
        <v>68</v>
      </c>
      <c r="G18" s="1">
        <v>3</v>
      </c>
      <c r="H18" s="1">
        <v>3</v>
      </c>
      <c r="I18" s="1">
        <v>6</v>
      </c>
      <c r="J18" s="1" t="s">
        <v>52</v>
      </c>
      <c r="K18" s="1" t="s">
        <v>99</v>
      </c>
      <c r="L18" s="1" t="s">
        <v>49</v>
      </c>
      <c r="M18" s="1" t="s">
        <v>52</v>
      </c>
      <c r="N18" s="1" t="s">
        <v>49</v>
      </c>
      <c r="O18" s="1" t="s">
        <v>52</v>
      </c>
      <c r="P18" s="1">
        <v>1</v>
      </c>
      <c r="Q18" s="1">
        <v>5</v>
      </c>
      <c r="R18" s="1">
        <v>5</v>
      </c>
      <c r="S18" s="1" t="s">
        <v>146</v>
      </c>
      <c r="T18" s="1" t="s">
        <v>85</v>
      </c>
      <c r="U18" s="1" t="s">
        <v>49</v>
      </c>
      <c r="V18" s="1" t="s">
        <v>49</v>
      </c>
      <c r="W18" s="1">
        <v>4</v>
      </c>
      <c r="X18" s="1" t="s">
        <v>49</v>
      </c>
      <c r="Y18" s="1" t="s">
        <v>147</v>
      </c>
      <c r="Z18" s="1" t="s">
        <v>102</v>
      </c>
      <c r="AA18" s="1">
        <v>3</v>
      </c>
      <c r="AB18" s="1">
        <v>1</v>
      </c>
      <c r="AC18" s="1" t="s">
        <v>49</v>
      </c>
      <c r="AD18" s="1" t="s">
        <v>49</v>
      </c>
      <c r="AE18" s="1" t="s">
        <v>148</v>
      </c>
      <c r="AF18" s="1">
        <v>6</v>
      </c>
      <c r="AG18" s="1" t="s">
        <v>73</v>
      </c>
      <c r="AH18" s="1" t="s">
        <v>149</v>
      </c>
      <c r="AI18" s="1" t="s">
        <v>49</v>
      </c>
      <c r="AJ18" s="1" t="s">
        <v>58</v>
      </c>
      <c r="AK18" s="1" t="s">
        <v>59</v>
      </c>
      <c r="AM18" s="1" t="s">
        <v>52</v>
      </c>
      <c r="AN18" s="1" t="s">
        <v>117</v>
      </c>
      <c r="AO18" s="1">
        <v>2</v>
      </c>
      <c r="AP18" s="1" t="s">
        <v>77</v>
      </c>
      <c r="AQ18" s="1" t="s">
        <v>78</v>
      </c>
      <c r="AR18" s="1" t="s">
        <v>79</v>
      </c>
      <c r="AS18" s="1" t="s">
        <v>80</v>
      </c>
      <c r="AT18" s="1" t="s">
        <v>98</v>
      </c>
    </row>
    <row r="19" spans="1:48" ht="15.75" customHeight="1" x14ac:dyDescent="0.2">
      <c r="A19" s="7">
        <v>42662.562869166664</v>
      </c>
      <c r="B19" s="1" t="s">
        <v>48</v>
      </c>
      <c r="C19" s="1">
        <v>4</v>
      </c>
      <c r="D19" s="1" t="s">
        <v>49</v>
      </c>
      <c r="E19" s="1">
        <v>2</v>
      </c>
      <c r="F19" s="1" t="s">
        <v>68</v>
      </c>
      <c r="G19" s="1">
        <v>1</v>
      </c>
      <c r="H19" s="1">
        <v>5</v>
      </c>
      <c r="I19" s="1">
        <v>4</v>
      </c>
      <c r="J19" s="1" t="s">
        <v>52</v>
      </c>
      <c r="K19" s="1" t="s">
        <v>99</v>
      </c>
      <c r="L19" s="1" t="s">
        <v>52</v>
      </c>
      <c r="M19" s="1" t="s">
        <v>52</v>
      </c>
      <c r="N19" s="1" t="s">
        <v>52</v>
      </c>
      <c r="O19" s="1" t="s">
        <v>52</v>
      </c>
      <c r="P19" s="1">
        <v>1</v>
      </c>
      <c r="Q19" s="1">
        <v>1</v>
      </c>
      <c r="R19" s="1">
        <v>3</v>
      </c>
      <c r="S19" s="1" t="s">
        <v>150</v>
      </c>
      <c r="T19" s="1" t="s">
        <v>59</v>
      </c>
      <c r="U19" s="1" t="s">
        <v>52</v>
      </c>
      <c r="V19" s="1" t="s">
        <v>49</v>
      </c>
      <c r="W19" s="1">
        <v>2</v>
      </c>
      <c r="X19" s="1" t="s">
        <v>49</v>
      </c>
      <c r="Y19" s="1" t="s">
        <v>147</v>
      </c>
      <c r="Z19" s="1" t="s">
        <v>151</v>
      </c>
      <c r="AA19" s="1">
        <v>5</v>
      </c>
      <c r="AB19" s="1">
        <v>6</v>
      </c>
      <c r="AC19" s="1" t="s">
        <v>49</v>
      </c>
      <c r="AD19" s="1" t="s">
        <v>49</v>
      </c>
      <c r="AE19" s="1" t="s">
        <v>121</v>
      </c>
      <c r="AF19" s="1">
        <v>2</v>
      </c>
      <c r="AG19" s="1" t="s">
        <v>95</v>
      </c>
      <c r="AH19" s="1" t="s">
        <v>74</v>
      </c>
      <c r="AI19" s="1" t="s">
        <v>52</v>
      </c>
      <c r="AJ19" s="1" t="s">
        <v>58</v>
      </c>
      <c r="AK19" s="1" t="s">
        <v>59</v>
      </c>
      <c r="AL19" s="1" t="s">
        <v>96</v>
      </c>
      <c r="AM19" s="1" t="s">
        <v>52</v>
      </c>
      <c r="AN19" s="1" t="s">
        <v>61</v>
      </c>
      <c r="AO19" s="1">
        <v>1</v>
      </c>
      <c r="AP19" s="1" t="s">
        <v>77</v>
      </c>
      <c r="AQ19" s="1" t="s">
        <v>78</v>
      </c>
      <c r="AR19" s="1" t="s">
        <v>64</v>
      </c>
      <c r="AS19" s="1" t="s">
        <v>80</v>
      </c>
      <c r="AT19" s="1" t="s">
        <v>66</v>
      </c>
      <c r="AU19" s="2"/>
      <c r="AV19" s="69" t="s">
        <v>152</v>
      </c>
    </row>
    <row r="20" spans="1:48" ht="15.75" customHeight="1" x14ac:dyDescent="0.2">
      <c r="A20" s="7">
        <v>42662.576794363427</v>
      </c>
      <c r="B20" s="1" t="s">
        <v>82</v>
      </c>
      <c r="C20" s="1">
        <v>4</v>
      </c>
      <c r="D20" s="1" t="s">
        <v>49</v>
      </c>
      <c r="E20" s="1">
        <v>3</v>
      </c>
      <c r="F20" s="1" t="s">
        <v>68</v>
      </c>
      <c r="G20" s="1">
        <v>1</v>
      </c>
      <c r="H20" s="1">
        <v>3</v>
      </c>
      <c r="I20" s="1">
        <v>5</v>
      </c>
      <c r="J20" s="1" t="s">
        <v>49</v>
      </c>
      <c r="K20" s="1" t="s">
        <v>51</v>
      </c>
      <c r="L20" s="1" t="s">
        <v>49</v>
      </c>
      <c r="M20" s="1" t="s">
        <v>52</v>
      </c>
      <c r="N20" s="1" t="s">
        <v>52</v>
      </c>
      <c r="O20" s="1" t="s">
        <v>49</v>
      </c>
      <c r="P20" s="1">
        <v>4</v>
      </c>
      <c r="Q20" s="1">
        <v>3</v>
      </c>
      <c r="R20" s="1">
        <v>9</v>
      </c>
      <c r="S20" s="1" t="s">
        <v>53</v>
      </c>
      <c r="T20" s="1" t="s">
        <v>54</v>
      </c>
      <c r="U20" s="1" t="s">
        <v>52</v>
      </c>
      <c r="V20" s="1" t="s">
        <v>49</v>
      </c>
      <c r="W20" s="1">
        <v>8</v>
      </c>
      <c r="X20" s="1" t="s">
        <v>49</v>
      </c>
      <c r="Y20" s="1" t="s">
        <v>71</v>
      </c>
      <c r="Z20" s="1" t="s">
        <v>67</v>
      </c>
      <c r="AA20" s="1">
        <v>3</v>
      </c>
      <c r="AB20" s="1">
        <v>2</v>
      </c>
      <c r="AC20" s="1" t="s">
        <v>49</v>
      </c>
      <c r="AD20" s="1" t="s">
        <v>49</v>
      </c>
      <c r="AE20" s="1" t="s">
        <v>72</v>
      </c>
      <c r="AF20" s="1">
        <v>1</v>
      </c>
      <c r="AG20" s="1" t="s">
        <v>56</v>
      </c>
      <c r="AH20" s="1" t="s">
        <v>131</v>
      </c>
      <c r="AI20" s="1" t="s">
        <v>52</v>
      </c>
      <c r="AJ20" s="1" t="s">
        <v>58</v>
      </c>
      <c r="AK20" s="1" t="s">
        <v>54</v>
      </c>
      <c r="AL20" s="1" t="s">
        <v>132</v>
      </c>
      <c r="AM20" s="1" t="s">
        <v>52</v>
      </c>
      <c r="AN20" s="1" t="s">
        <v>90</v>
      </c>
      <c r="AO20" s="1">
        <v>4</v>
      </c>
      <c r="AP20" s="1" t="s">
        <v>91</v>
      </c>
      <c r="AQ20" s="1" t="s">
        <v>105</v>
      </c>
      <c r="AR20" s="1" t="s">
        <v>64</v>
      </c>
      <c r="AS20" s="1" t="s">
        <v>80</v>
      </c>
      <c r="AT20" s="1" t="s">
        <v>66</v>
      </c>
      <c r="AU20" s="2"/>
      <c r="AV20" s="68" t="s">
        <v>153</v>
      </c>
    </row>
    <row r="21" spans="1:48" ht="15.75" customHeight="1" x14ac:dyDescent="0.2">
      <c r="A21" s="7">
        <v>42662.593103900464</v>
      </c>
      <c r="B21" s="1" t="s">
        <v>82</v>
      </c>
      <c r="C21" s="1">
        <v>2</v>
      </c>
      <c r="D21" s="1" t="s">
        <v>52</v>
      </c>
      <c r="E21" s="1">
        <v>3</v>
      </c>
      <c r="F21" s="1" t="s">
        <v>68</v>
      </c>
      <c r="G21" s="1">
        <v>1</v>
      </c>
      <c r="H21" s="1">
        <v>3</v>
      </c>
      <c r="I21" s="1">
        <v>4</v>
      </c>
      <c r="J21" s="1" t="s">
        <v>52</v>
      </c>
      <c r="K21" s="1" t="s">
        <v>99</v>
      </c>
      <c r="L21" s="1" t="s">
        <v>49</v>
      </c>
      <c r="M21" s="1" t="s">
        <v>52</v>
      </c>
      <c r="N21" s="1" t="s">
        <v>52</v>
      </c>
      <c r="O21" s="1" t="s">
        <v>49</v>
      </c>
      <c r="P21" s="1">
        <v>7</v>
      </c>
      <c r="Q21" s="1">
        <v>4</v>
      </c>
      <c r="R21" s="1">
        <v>10</v>
      </c>
      <c r="S21" s="1" t="s">
        <v>53</v>
      </c>
      <c r="T21" s="1" t="s">
        <v>54</v>
      </c>
      <c r="U21" s="1" t="s">
        <v>49</v>
      </c>
      <c r="V21" s="1" t="s">
        <v>49</v>
      </c>
      <c r="W21" s="1">
        <v>2</v>
      </c>
      <c r="X21" s="1" t="s">
        <v>49</v>
      </c>
      <c r="Y21" s="1" t="s">
        <v>139</v>
      </c>
      <c r="Z21" s="1" t="s">
        <v>120</v>
      </c>
      <c r="AA21" s="1">
        <v>1</v>
      </c>
      <c r="AB21" s="1">
        <v>1</v>
      </c>
      <c r="AC21" s="1" t="s">
        <v>49</v>
      </c>
      <c r="AD21" s="1" t="s">
        <v>49</v>
      </c>
      <c r="AE21" s="1" t="s">
        <v>55</v>
      </c>
      <c r="AF21" s="1">
        <v>6</v>
      </c>
      <c r="AG21" s="1" t="s">
        <v>56</v>
      </c>
      <c r="AH21" s="1" t="s">
        <v>57</v>
      </c>
      <c r="AI21" s="1" t="s">
        <v>52</v>
      </c>
      <c r="AJ21" s="1" t="s">
        <v>58</v>
      </c>
      <c r="AK21" s="1" t="s">
        <v>54</v>
      </c>
      <c r="AL21" s="1" t="s">
        <v>96</v>
      </c>
      <c r="AM21" s="1" t="s">
        <v>52</v>
      </c>
      <c r="AN21" s="1" t="s">
        <v>89</v>
      </c>
      <c r="AO21" s="1">
        <v>7</v>
      </c>
      <c r="AP21" s="1" t="s">
        <v>77</v>
      </c>
      <c r="AQ21" s="1" t="s">
        <v>78</v>
      </c>
      <c r="AR21" s="1" t="s">
        <v>64</v>
      </c>
      <c r="AS21" s="1" t="s">
        <v>106</v>
      </c>
      <c r="AT21" s="1" t="s">
        <v>66</v>
      </c>
    </row>
    <row r="22" spans="1:48" ht="15.75" customHeight="1" x14ac:dyDescent="0.2">
      <c r="A22" s="7">
        <v>42662.594376539353</v>
      </c>
      <c r="B22" s="1" t="s">
        <v>82</v>
      </c>
      <c r="C22" s="1">
        <v>1</v>
      </c>
      <c r="D22" s="1" t="s">
        <v>52</v>
      </c>
      <c r="E22" s="1">
        <v>2</v>
      </c>
      <c r="F22" s="1" t="s">
        <v>68</v>
      </c>
      <c r="G22" s="1">
        <v>3</v>
      </c>
      <c r="H22" s="1">
        <v>2</v>
      </c>
      <c r="I22" s="1">
        <v>6</v>
      </c>
      <c r="J22" s="1" t="s">
        <v>52</v>
      </c>
      <c r="K22" s="1" t="s">
        <v>83</v>
      </c>
      <c r="L22" s="1" t="s">
        <v>52</v>
      </c>
      <c r="M22" s="1" t="s">
        <v>52</v>
      </c>
      <c r="N22" s="1" t="s">
        <v>52</v>
      </c>
      <c r="O22" s="1" t="s">
        <v>52</v>
      </c>
      <c r="P22" s="1">
        <v>1</v>
      </c>
      <c r="Q22" s="1">
        <v>1</v>
      </c>
      <c r="R22" s="1">
        <v>6</v>
      </c>
      <c r="S22" s="1" t="s">
        <v>146</v>
      </c>
      <c r="T22" s="1" t="s">
        <v>59</v>
      </c>
      <c r="U22" s="1" t="s">
        <v>49</v>
      </c>
      <c r="V22" s="1" t="s">
        <v>49</v>
      </c>
      <c r="W22" s="1">
        <v>1</v>
      </c>
      <c r="X22" s="1" t="s">
        <v>49</v>
      </c>
      <c r="Y22" s="1" t="s">
        <v>147</v>
      </c>
      <c r="Z22" s="1" t="s">
        <v>67</v>
      </c>
      <c r="AA22" s="1">
        <v>1</v>
      </c>
      <c r="AB22" s="1">
        <v>1</v>
      </c>
      <c r="AC22" s="1" t="s">
        <v>49</v>
      </c>
      <c r="AD22" s="1" t="s">
        <v>52</v>
      </c>
      <c r="AE22" s="1" t="s">
        <v>103</v>
      </c>
      <c r="AF22" s="1">
        <v>1</v>
      </c>
      <c r="AG22" s="1" t="s">
        <v>88</v>
      </c>
      <c r="AH22" s="1" t="s">
        <v>57</v>
      </c>
      <c r="AI22" s="1" t="s">
        <v>52</v>
      </c>
      <c r="AJ22" s="1" t="s">
        <v>58</v>
      </c>
      <c r="AK22" s="1" t="s">
        <v>59</v>
      </c>
      <c r="AM22" s="1" t="s">
        <v>49</v>
      </c>
      <c r="AO22" s="1">
        <v>1</v>
      </c>
      <c r="AP22" s="1" t="s">
        <v>91</v>
      </c>
      <c r="AQ22" s="1" t="s">
        <v>154</v>
      </c>
      <c r="AR22" s="1" t="s">
        <v>79</v>
      </c>
      <c r="AS22" s="1" t="s">
        <v>80</v>
      </c>
      <c r="AT22" s="1" t="s">
        <v>66</v>
      </c>
      <c r="AU22" s="2"/>
      <c r="AV22" s="66" t="s">
        <v>155</v>
      </c>
    </row>
    <row r="23" spans="1:48" ht="15.75" customHeight="1" x14ac:dyDescent="0.2">
      <c r="A23" s="7">
        <v>42662.596724120369</v>
      </c>
      <c r="B23" s="1" t="s">
        <v>82</v>
      </c>
      <c r="C23" s="1">
        <v>3</v>
      </c>
      <c r="D23" s="1" t="s">
        <v>52</v>
      </c>
      <c r="E23" s="1">
        <v>2</v>
      </c>
      <c r="F23" s="1" t="s">
        <v>68</v>
      </c>
      <c r="G23" s="1">
        <v>3</v>
      </c>
      <c r="H23" s="1">
        <v>3</v>
      </c>
      <c r="I23" s="1">
        <v>5</v>
      </c>
      <c r="J23" s="1" t="s">
        <v>52</v>
      </c>
      <c r="K23" s="1" t="s">
        <v>99</v>
      </c>
      <c r="L23" s="1" t="s">
        <v>52</v>
      </c>
      <c r="M23" s="1" t="s">
        <v>49</v>
      </c>
      <c r="N23" s="1" t="s">
        <v>52</v>
      </c>
      <c r="O23" s="1" t="s">
        <v>52</v>
      </c>
      <c r="P23" s="1">
        <v>2</v>
      </c>
      <c r="Q23" s="1">
        <v>4</v>
      </c>
      <c r="R23" s="1">
        <v>4</v>
      </c>
      <c r="S23" s="1" t="s">
        <v>156</v>
      </c>
      <c r="T23" s="1" t="s">
        <v>59</v>
      </c>
      <c r="U23" s="1" t="s">
        <v>52</v>
      </c>
      <c r="V23" s="1" t="s">
        <v>49</v>
      </c>
      <c r="W23" s="1">
        <v>1</v>
      </c>
      <c r="X23" s="1" t="s">
        <v>49</v>
      </c>
      <c r="Y23" s="1" t="s">
        <v>157</v>
      </c>
      <c r="Z23" s="1" t="s">
        <v>67</v>
      </c>
      <c r="AA23" s="1">
        <v>4</v>
      </c>
      <c r="AB23" s="1">
        <v>2</v>
      </c>
      <c r="AC23" s="1" t="s">
        <v>49</v>
      </c>
      <c r="AD23" s="1" t="s">
        <v>49</v>
      </c>
      <c r="AE23" s="1" t="s">
        <v>121</v>
      </c>
      <c r="AF23" s="1">
        <v>5</v>
      </c>
      <c r="AG23" s="1" t="s">
        <v>95</v>
      </c>
      <c r="AH23" s="1" t="s">
        <v>74</v>
      </c>
      <c r="AI23" s="1" t="s">
        <v>49</v>
      </c>
      <c r="AJ23" s="1" t="s">
        <v>58</v>
      </c>
      <c r="AK23" s="1" t="s">
        <v>59</v>
      </c>
      <c r="AL23" s="1" t="s">
        <v>96</v>
      </c>
      <c r="AM23" s="1" t="s">
        <v>49</v>
      </c>
      <c r="AN23" s="1" t="s">
        <v>117</v>
      </c>
      <c r="AO23" s="1">
        <v>5</v>
      </c>
      <c r="AP23" s="1" t="s">
        <v>91</v>
      </c>
      <c r="AQ23" s="1" t="s">
        <v>105</v>
      </c>
      <c r="AR23" s="1" t="s">
        <v>64</v>
      </c>
      <c r="AS23" s="1" t="s">
        <v>80</v>
      </c>
      <c r="AT23" s="1" t="s">
        <v>66</v>
      </c>
      <c r="AU23" s="2"/>
      <c r="AV23" s="71" t="s">
        <v>158</v>
      </c>
    </row>
    <row r="24" spans="1:48" ht="15.75" customHeight="1" x14ac:dyDescent="0.2">
      <c r="A24" s="7">
        <v>42662.600613912036</v>
      </c>
      <c r="B24" s="1" t="s">
        <v>67</v>
      </c>
      <c r="C24" s="1">
        <v>5</v>
      </c>
      <c r="D24" s="1" t="s">
        <v>52</v>
      </c>
      <c r="E24" s="1">
        <v>3</v>
      </c>
      <c r="F24" s="1" t="s">
        <v>68</v>
      </c>
      <c r="G24" s="1">
        <v>6</v>
      </c>
      <c r="H24" s="1">
        <v>5</v>
      </c>
      <c r="I24" s="1">
        <v>4</v>
      </c>
      <c r="J24" s="1" t="s">
        <v>52</v>
      </c>
      <c r="K24" s="1" t="s">
        <v>113</v>
      </c>
      <c r="L24" s="1" t="s">
        <v>52</v>
      </c>
      <c r="M24" s="1" t="s">
        <v>49</v>
      </c>
      <c r="N24" s="1" t="s">
        <v>49</v>
      </c>
      <c r="O24" s="1" t="s">
        <v>49</v>
      </c>
      <c r="P24" s="1">
        <v>2</v>
      </c>
      <c r="R24" s="1">
        <v>3</v>
      </c>
      <c r="S24" s="1" t="s">
        <v>159</v>
      </c>
      <c r="T24" s="1" t="s">
        <v>59</v>
      </c>
      <c r="U24" s="1" t="s">
        <v>49</v>
      </c>
      <c r="V24" s="1" t="s">
        <v>49</v>
      </c>
      <c r="W24" s="1">
        <v>4</v>
      </c>
      <c r="X24" s="1" t="s">
        <v>49</v>
      </c>
      <c r="Y24" s="1" t="s">
        <v>160</v>
      </c>
      <c r="Z24" s="1" t="s">
        <v>67</v>
      </c>
      <c r="AA24" s="1">
        <v>2</v>
      </c>
      <c r="AB24" s="1">
        <v>4</v>
      </c>
      <c r="AC24" s="1" t="s">
        <v>52</v>
      </c>
      <c r="AP24" s="1" t="s">
        <v>77</v>
      </c>
      <c r="AQ24" s="1" t="s">
        <v>78</v>
      </c>
      <c r="AR24" s="1" t="s">
        <v>79</v>
      </c>
      <c r="AS24" s="1" t="s">
        <v>80</v>
      </c>
      <c r="AT24" s="1" t="s">
        <v>66</v>
      </c>
      <c r="AU24" s="2"/>
      <c r="AV24" s="69" t="s">
        <v>161</v>
      </c>
    </row>
    <row r="25" spans="1:48" ht="15.75" customHeight="1" x14ac:dyDescent="0.2">
      <c r="A25" s="7">
        <v>42662.600969976847</v>
      </c>
      <c r="B25" s="1" t="s">
        <v>48</v>
      </c>
      <c r="C25" s="1">
        <v>4</v>
      </c>
      <c r="D25" s="1" t="s">
        <v>49</v>
      </c>
      <c r="E25" s="1">
        <v>2</v>
      </c>
      <c r="F25" s="1" t="s">
        <v>68</v>
      </c>
      <c r="G25" s="1">
        <v>3</v>
      </c>
      <c r="H25" s="1">
        <v>4</v>
      </c>
      <c r="I25" s="1">
        <v>2</v>
      </c>
      <c r="J25" s="1" t="s">
        <v>52</v>
      </c>
      <c r="K25" s="1" t="s">
        <v>69</v>
      </c>
      <c r="L25" s="1" t="s">
        <v>52</v>
      </c>
      <c r="M25" s="1" t="s">
        <v>52</v>
      </c>
      <c r="N25" s="1" t="s">
        <v>49</v>
      </c>
      <c r="O25" s="1" t="s">
        <v>49</v>
      </c>
      <c r="P25" s="1">
        <v>3</v>
      </c>
      <c r="Q25" s="1">
        <v>4</v>
      </c>
      <c r="R25" s="1">
        <v>3</v>
      </c>
      <c r="S25" s="1" t="s">
        <v>162</v>
      </c>
      <c r="T25" s="1" t="s">
        <v>59</v>
      </c>
      <c r="U25" s="1" t="s">
        <v>52</v>
      </c>
      <c r="V25" s="1" t="s">
        <v>49</v>
      </c>
      <c r="W25" s="1">
        <v>1</v>
      </c>
      <c r="X25" s="1" t="s">
        <v>49</v>
      </c>
      <c r="Y25" s="1" t="s">
        <v>127</v>
      </c>
      <c r="Z25" s="1" t="s">
        <v>120</v>
      </c>
      <c r="AA25" s="1">
        <v>4</v>
      </c>
      <c r="AB25" s="1">
        <v>4</v>
      </c>
      <c r="AC25" s="1" t="s">
        <v>49</v>
      </c>
      <c r="AD25" s="1" t="s">
        <v>49</v>
      </c>
      <c r="AE25" s="1" t="s">
        <v>72</v>
      </c>
      <c r="AF25" s="1">
        <v>3</v>
      </c>
      <c r="AG25" s="1" t="s">
        <v>88</v>
      </c>
      <c r="AH25" s="1" t="s">
        <v>74</v>
      </c>
      <c r="AI25" s="1" t="s">
        <v>49</v>
      </c>
      <c r="AJ25" s="1" t="s">
        <v>58</v>
      </c>
      <c r="AK25" s="1" t="s">
        <v>54</v>
      </c>
      <c r="AL25" s="1" t="s">
        <v>163</v>
      </c>
      <c r="AM25" s="1" t="s">
        <v>52</v>
      </c>
      <c r="AN25" s="1" t="s">
        <v>90</v>
      </c>
      <c r="AO25" s="1">
        <v>1</v>
      </c>
      <c r="AP25" s="1" t="s">
        <v>91</v>
      </c>
      <c r="AQ25" s="1" t="s">
        <v>164</v>
      </c>
      <c r="AR25" s="1" t="s">
        <v>64</v>
      </c>
      <c r="AS25" s="1" t="s">
        <v>80</v>
      </c>
      <c r="AT25" s="1" t="s">
        <v>66</v>
      </c>
      <c r="AU25" s="2"/>
      <c r="AV25" s="72" t="s">
        <v>165</v>
      </c>
    </row>
    <row r="26" spans="1:48" ht="15.75" customHeight="1" x14ac:dyDescent="0.2">
      <c r="A26" s="7">
        <v>42662.613952962958</v>
      </c>
      <c r="B26" s="1" t="s">
        <v>48</v>
      </c>
      <c r="C26" s="1">
        <v>5</v>
      </c>
      <c r="D26" s="1" t="s">
        <v>52</v>
      </c>
      <c r="E26" s="1">
        <v>1</v>
      </c>
      <c r="F26" s="1" t="s">
        <v>68</v>
      </c>
      <c r="G26" s="1">
        <v>5</v>
      </c>
      <c r="H26" s="1">
        <v>5</v>
      </c>
      <c r="I26" s="1">
        <v>5</v>
      </c>
      <c r="J26" s="1" t="s">
        <v>52</v>
      </c>
      <c r="K26" s="1" t="s">
        <v>69</v>
      </c>
      <c r="L26" s="1" t="s">
        <v>49</v>
      </c>
      <c r="M26" s="1" t="s">
        <v>52</v>
      </c>
      <c r="N26" s="1" t="s">
        <v>52</v>
      </c>
      <c r="O26" s="1" t="s">
        <v>52</v>
      </c>
      <c r="P26" s="1">
        <v>2</v>
      </c>
      <c r="Q26" s="1">
        <v>4</v>
      </c>
      <c r="R26" s="1">
        <v>9</v>
      </c>
      <c r="S26" s="1" t="s">
        <v>166</v>
      </c>
      <c r="T26" s="1" t="s">
        <v>85</v>
      </c>
      <c r="U26" s="1" t="s">
        <v>49</v>
      </c>
      <c r="V26" s="1" t="s">
        <v>49</v>
      </c>
      <c r="W26" s="1">
        <v>1</v>
      </c>
      <c r="X26" s="1" t="s">
        <v>49</v>
      </c>
      <c r="Y26" s="1" t="s">
        <v>127</v>
      </c>
      <c r="Z26" s="1" t="s">
        <v>67</v>
      </c>
      <c r="AA26" s="1">
        <v>3</v>
      </c>
      <c r="AB26" s="1">
        <v>3</v>
      </c>
      <c r="AC26" s="1" t="s">
        <v>49</v>
      </c>
      <c r="AD26" s="1" t="s">
        <v>49</v>
      </c>
      <c r="AE26" s="1" t="s">
        <v>148</v>
      </c>
      <c r="AF26" s="1">
        <v>5</v>
      </c>
      <c r="AG26" s="1" t="s">
        <v>167</v>
      </c>
      <c r="AH26" s="1" t="s">
        <v>74</v>
      </c>
      <c r="AI26" s="1" t="s">
        <v>52</v>
      </c>
      <c r="AJ26" s="1" t="s">
        <v>168</v>
      </c>
      <c r="AK26" s="1" t="s">
        <v>89</v>
      </c>
      <c r="AL26" s="1" t="s">
        <v>60</v>
      </c>
      <c r="AM26" s="1" t="s">
        <v>49</v>
      </c>
      <c r="AN26" s="1" t="s">
        <v>117</v>
      </c>
      <c r="AO26" s="1">
        <v>1</v>
      </c>
      <c r="AP26" s="1" t="s">
        <v>169</v>
      </c>
      <c r="AQ26" s="1" t="s">
        <v>97</v>
      </c>
      <c r="AR26" s="1" t="s">
        <v>79</v>
      </c>
      <c r="AS26" s="1" t="s">
        <v>65</v>
      </c>
      <c r="AT26" s="1" t="s">
        <v>66</v>
      </c>
      <c r="AU26" s="2"/>
      <c r="AV26" s="69" t="s">
        <v>170</v>
      </c>
    </row>
    <row r="27" spans="1:48" ht="15.75" customHeight="1" x14ac:dyDescent="0.2">
      <c r="A27" s="7">
        <v>42662.62051390046</v>
      </c>
      <c r="B27" s="1" t="s">
        <v>48</v>
      </c>
      <c r="C27" s="1">
        <v>3</v>
      </c>
      <c r="D27" s="1" t="s">
        <v>52</v>
      </c>
      <c r="E27" s="1">
        <v>0</v>
      </c>
      <c r="F27" s="1" t="s">
        <v>68</v>
      </c>
      <c r="G27" s="1">
        <v>3</v>
      </c>
      <c r="H27" s="1">
        <v>5</v>
      </c>
      <c r="I27" s="1">
        <v>5</v>
      </c>
      <c r="J27" s="1" t="s">
        <v>52</v>
      </c>
      <c r="K27" s="1" t="s">
        <v>69</v>
      </c>
      <c r="L27" s="1" t="s">
        <v>49</v>
      </c>
      <c r="M27" s="1" t="s">
        <v>52</v>
      </c>
      <c r="N27" s="1" t="s">
        <v>52</v>
      </c>
      <c r="O27" s="1" t="s">
        <v>52</v>
      </c>
      <c r="P27" s="1">
        <v>1</v>
      </c>
      <c r="Q27" s="1">
        <v>3</v>
      </c>
      <c r="R27" s="1">
        <v>6</v>
      </c>
      <c r="S27" s="1" t="s">
        <v>171</v>
      </c>
      <c r="T27" s="1" t="s">
        <v>59</v>
      </c>
      <c r="U27" s="1" t="s">
        <v>52</v>
      </c>
      <c r="V27" s="1" t="s">
        <v>49</v>
      </c>
      <c r="W27" s="1">
        <v>4</v>
      </c>
      <c r="X27" s="1" t="s">
        <v>49</v>
      </c>
      <c r="Y27" s="1" t="s">
        <v>101</v>
      </c>
      <c r="Z27" s="1" t="s">
        <v>172</v>
      </c>
      <c r="AA27" s="1">
        <v>3</v>
      </c>
      <c r="AB27" s="1">
        <v>5</v>
      </c>
      <c r="AC27" s="1" t="s">
        <v>49</v>
      </c>
      <c r="AD27" s="1" t="s">
        <v>49</v>
      </c>
      <c r="AE27" s="1" t="s">
        <v>103</v>
      </c>
      <c r="AF27" s="1">
        <v>2</v>
      </c>
      <c r="AG27" s="1" t="s">
        <v>88</v>
      </c>
      <c r="AH27" s="1" t="s">
        <v>57</v>
      </c>
      <c r="AJ27" s="1" t="s">
        <v>58</v>
      </c>
      <c r="AK27" s="1" t="s">
        <v>89</v>
      </c>
      <c r="AL27" s="1" t="s">
        <v>76</v>
      </c>
      <c r="AM27" s="1" t="s">
        <v>49</v>
      </c>
      <c r="AN27" s="1" t="s">
        <v>117</v>
      </c>
      <c r="AO27" s="1">
        <v>2</v>
      </c>
      <c r="AP27" s="1" t="s">
        <v>91</v>
      </c>
      <c r="AQ27" s="1" t="s">
        <v>173</v>
      </c>
      <c r="AR27" s="1" t="s">
        <v>79</v>
      </c>
      <c r="AS27" s="1" t="s">
        <v>80</v>
      </c>
      <c r="AT27" s="1" t="s">
        <v>66</v>
      </c>
    </row>
    <row r="28" spans="1:48" ht="15.75" customHeight="1" x14ac:dyDescent="0.2">
      <c r="A28" s="7">
        <v>42662.624325879631</v>
      </c>
      <c r="B28" s="1" t="s">
        <v>82</v>
      </c>
      <c r="C28" s="1">
        <v>3</v>
      </c>
      <c r="D28" s="1" t="s">
        <v>49</v>
      </c>
      <c r="E28" s="1">
        <v>3</v>
      </c>
      <c r="F28" s="1" t="s">
        <v>68</v>
      </c>
      <c r="G28" s="1">
        <v>3</v>
      </c>
      <c r="H28" s="1">
        <v>4</v>
      </c>
      <c r="I28" s="1">
        <v>5</v>
      </c>
      <c r="J28" s="1" t="s">
        <v>52</v>
      </c>
      <c r="K28" s="1" t="s">
        <v>83</v>
      </c>
      <c r="L28" s="1" t="s">
        <v>49</v>
      </c>
      <c r="M28" s="1" t="s">
        <v>49</v>
      </c>
      <c r="N28" s="1" t="s">
        <v>52</v>
      </c>
      <c r="O28" s="1" t="s">
        <v>49</v>
      </c>
      <c r="P28" s="1">
        <v>1</v>
      </c>
      <c r="Q28" s="1">
        <v>4</v>
      </c>
      <c r="R28" s="1">
        <v>2</v>
      </c>
      <c r="S28" s="1" t="s">
        <v>174</v>
      </c>
      <c r="T28" s="1" t="s">
        <v>59</v>
      </c>
      <c r="U28" s="1" t="s">
        <v>49</v>
      </c>
      <c r="V28" s="1" t="s">
        <v>52</v>
      </c>
      <c r="AA28" s="1">
        <v>6</v>
      </c>
      <c r="AB28" s="1">
        <v>6</v>
      </c>
      <c r="AC28" s="1" t="s">
        <v>49</v>
      </c>
      <c r="AD28" s="1" t="s">
        <v>49</v>
      </c>
      <c r="AE28" s="1" t="s">
        <v>72</v>
      </c>
      <c r="AF28" s="1">
        <v>1</v>
      </c>
      <c r="AG28" s="1" t="s">
        <v>95</v>
      </c>
      <c r="AH28" s="1" t="s">
        <v>57</v>
      </c>
      <c r="AI28" s="1" t="s">
        <v>49</v>
      </c>
      <c r="AJ28" s="1" t="s">
        <v>58</v>
      </c>
      <c r="AK28" s="1" t="s">
        <v>54</v>
      </c>
      <c r="AL28" s="1" t="s">
        <v>76</v>
      </c>
      <c r="AM28" s="1" t="s">
        <v>49</v>
      </c>
      <c r="AN28" s="1" t="s">
        <v>61</v>
      </c>
      <c r="AO28" s="1">
        <v>1</v>
      </c>
      <c r="AP28" s="1" t="s">
        <v>91</v>
      </c>
      <c r="AQ28" s="1" t="s">
        <v>78</v>
      </c>
      <c r="AR28" s="1" t="s">
        <v>79</v>
      </c>
      <c r="AS28" s="1" t="s">
        <v>80</v>
      </c>
      <c r="AT28" s="1" t="s">
        <v>66</v>
      </c>
      <c r="AU28" s="2"/>
      <c r="AV28" s="70" t="s">
        <v>175</v>
      </c>
    </row>
    <row r="29" spans="1:48" ht="15.75" customHeight="1" x14ac:dyDescent="0.2">
      <c r="A29" s="7">
        <v>42662.638955682865</v>
      </c>
      <c r="B29" s="1" t="s">
        <v>67</v>
      </c>
      <c r="C29" s="1">
        <v>5</v>
      </c>
      <c r="D29" s="1" t="s">
        <v>52</v>
      </c>
      <c r="E29" s="1">
        <v>0</v>
      </c>
      <c r="F29" s="1" t="s">
        <v>68</v>
      </c>
      <c r="G29" s="1">
        <v>1</v>
      </c>
      <c r="H29" s="1">
        <v>2</v>
      </c>
      <c r="I29" s="1">
        <v>5</v>
      </c>
      <c r="J29" s="1" t="s">
        <v>49</v>
      </c>
      <c r="K29" s="1" t="s">
        <v>99</v>
      </c>
      <c r="L29" s="1" t="s">
        <v>49</v>
      </c>
      <c r="M29" s="1" t="s">
        <v>52</v>
      </c>
      <c r="N29" s="1" t="s">
        <v>52</v>
      </c>
      <c r="O29" s="1" t="s">
        <v>49</v>
      </c>
      <c r="P29" s="1">
        <v>1</v>
      </c>
      <c r="Q29" s="1">
        <v>3</v>
      </c>
      <c r="R29" s="1">
        <v>9</v>
      </c>
      <c r="S29" s="1" t="s">
        <v>176</v>
      </c>
      <c r="T29" s="1" t="s">
        <v>177</v>
      </c>
      <c r="U29" s="1" t="s">
        <v>49</v>
      </c>
      <c r="V29" s="1" t="s">
        <v>49</v>
      </c>
      <c r="W29" s="1">
        <v>1</v>
      </c>
      <c r="X29" s="1" t="s">
        <v>52</v>
      </c>
      <c r="Y29" s="1" t="s">
        <v>86</v>
      </c>
      <c r="Z29" s="1" t="s">
        <v>178</v>
      </c>
      <c r="AA29" s="1">
        <v>6</v>
      </c>
      <c r="AB29" s="1">
        <v>6</v>
      </c>
      <c r="AC29" s="1" t="s">
        <v>49</v>
      </c>
      <c r="AD29" s="1" t="s">
        <v>52</v>
      </c>
      <c r="AE29" s="1" t="s">
        <v>103</v>
      </c>
      <c r="AF29" s="1">
        <v>1</v>
      </c>
      <c r="AG29" s="1" t="s">
        <v>88</v>
      </c>
      <c r="AH29" s="1" t="s">
        <v>57</v>
      </c>
      <c r="AI29" s="1" t="s">
        <v>52</v>
      </c>
      <c r="AJ29" s="1" t="s">
        <v>75</v>
      </c>
      <c r="AK29" s="1" t="s">
        <v>59</v>
      </c>
      <c r="AL29" s="1" t="s">
        <v>96</v>
      </c>
      <c r="AM29" s="1" t="s">
        <v>49</v>
      </c>
      <c r="AN29" s="1" t="s">
        <v>61</v>
      </c>
      <c r="AO29" s="1">
        <v>1</v>
      </c>
      <c r="AP29" s="1" t="s">
        <v>77</v>
      </c>
      <c r="AQ29" s="1" t="s">
        <v>105</v>
      </c>
      <c r="AR29" s="1" t="s">
        <v>64</v>
      </c>
      <c r="AS29" s="1" t="s">
        <v>80</v>
      </c>
      <c r="AT29" s="1" t="s">
        <v>66</v>
      </c>
      <c r="AU29" s="2"/>
      <c r="AV29" s="70" t="s">
        <v>179</v>
      </c>
    </row>
    <row r="30" spans="1:48" ht="15.75" customHeight="1" x14ac:dyDescent="0.2">
      <c r="A30" s="7">
        <v>42662.64310296296</v>
      </c>
      <c r="B30" s="1" t="s">
        <v>48</v>
      </c>
      <c r="C30" s="1">
        <v>1</v>
      </c>
      <c r="D30" s="1" t="s">
        <v>49</v>
      </c>
      <c r="E30" s="1">
        <v>5</v>
      </c>
      <c r="F30" s="1" t="s">
        <v>68</v>
      </c>
      <c r="G30" s="1">
        <v>3</v>
      </c>
      <c r="H30" s="1">
        <v>1</v>
      </c>
      <c r="I30" s="1">
        <v>3</v>
      </c>
      <c r="J30" s="1" t="s">
        <v>52</v>
      </c>
      <c r="K30" s="1" t="s">
        <v>99</v>
      </c>
      <c r="L30" s="1" t="s">
        <v>49</v>
      </c>
      <c r="M30" s="1" t="s">
        <v>52</v>
      </c>
      <c r="N30" s="1" t="s">
        <v>52</v>
      </c>
      <c r="O30" s="1" t="s">
        <v>49</v>
      </c>
      <c r="P30" s="1">
        <v>10</v>
      </c>
      <c r="Q30" s="1">
        <v>6</v>
      </c>
      <c r="R30" s="1">
        <v>7</v>
      </c>
      <c r="S30" s="1" t="s">
        <v>53</v>
      </c>
      <c r="T30" s="1" t="s">
        <v>59</v>
      </c>
      <c r="U30" s="1" t="s">
        <v>49</v>
      </c>
      <c r="V30" s="1" t="s">
        <v>49</v>
      </c>
      <c r="W30" s="1">
        <v>2</v>
      </c>
      <c r="X30" s="1" t="s">
        <v>49</v>
      </c>
      <c r="Y30" s="1" t="s">
        <v>93</v>
      </c>
      <c r="Z30" s="1" t="s">
        <v>67</v>
      </c>
      <c r="AA30" s="1">
        <v>1</v>
      </c>
      <c r="AB30" s="1">
        <v>1</v>
      </c>
      <c r="AC30" s="1" t="s">
        <v>49</v>
      </c>
      <c r="AD30" s="1" t="s">
        <v>49</v>
      </c>
      <c r="AE30" s="1" t="s">
        <v>72</v>
      </c>
      <c r="AF30" s="1">
        <v>1</v>
      </c>
      <c r="AG30" s="1" t="s">
        <v>95</v>
      </c>
      <c r="AH30" s="1" t="s">
        <v>74</v>
      </c>
      <c r="AI30" s="1" t="s">
        <v>52</v>
      </c>
      <c r="AJ30" s="1" t="s">
        <v>58</v>
      </c>
      <c r="AK30" s="1" t="s">
        <v>61</v>
      </c>
      <c r="AL30" s="1" t="s">
        <v>96</v>
      </c>
      <c r="AM30" s="1" t="s">
        <v>52</v>
      </c>
      <c r="AN30" s="1" t="s">
        <v>117</v>
      </c>
      <c r="AO30" s="1">
        <v>7</v>
      </c>
      <c r="AP30" s="1" t="s">
        <v>169</v>
      </c>
      <c r="AQ30" s="1" t="s">
        <v>97</v>
      </c>
      <c r="AR30" s="1" t="s">
        <v>79</v>
      </c>
      <c r="AS30" s="1" t="s">
        <v>65</v>
      </c>
      <c r="AT30" s="1" t="s">
        <v>68</v>
      </c>
      <c r="AU30" s="2"/>
      <c r="AV30" s="70" t="s">
        <v>180</v>
      </c>
    </row>
    <row r="31" spans="1:48" ht="15.75" customHeight="1" x14ac:dyDescent="0.2">
      <c r="A31" s="7">
        <v>42662.644713055561</v>
      </c>
      <c r="B31" s="1" t="s">
        <v>48</v>
      </c>
      <c r="C31" s="1">
        <v>2</v>
      </c>
      <c r="D31" s="1" t="s">
        <v>52</v>
      </c>
      <c r="E31" s="1">
        <v>1</v>
      </c>
      <c r="F31" s="1" t="s">
        <v>68</v>
      </c>
      <c r="G31" s="1">
        <v>1</v>
      </c>
      <c r="H31" s="1">
        <v>2</v>
      </c>
      <c r="I31" s="1">
        <v>5</v>
      </c>
      <c r="J31" s="1" t="s">
        <v>52</v>
      </c>
      <c r="K31" s="1" t="s">
        <v>99</v>
      </c>
      <c r="L31" s="1" t="s">
        <v>52</v>
      </c>
      <c r="M31" s="1" t="s">
        <v>49</v>
      </c>
      <c r="N31" s="1" t="s">
        <v>52</v>
      </c>
      <c r="O31" s="1" t="s">
        <v>52</v>
      </c>
      <c r="P31" s="1">
        <v>3</v>
      </c>
      <c r="Q31" s="1">
        <v>3</v>
      </c>
      <c r="R31" s="1">
        <v>2</v>
      </c>
      <c r="S31" s="1" t="s">
        <v>100</v>
      </c>
      <c r="T31" s="1" t="s">
        <v>85</v>
      </c>
      <c r="U31" s="1" t="s">
        <v>49</v>
      </c>
      <c r="V31" s="1" t="s">
        <v>49</v>
      </c>
      <c r="W31" s="1">
        <v>1</v>
      </c>
      <c r="X31" s="1" t="s">
        <v>49</v>
      </c>
      <c r="Y31" s="1" t="s">
        <v>127</v>
      </c>
      <c r="Z31" s="1" t="s">
        <v>67</v>
      </c>
      <c r="AA31" s="1">
        <v>5</v>
      </c>
      <c r="AB31" s="1">
        <v>4</v>
      </c>
      <c r="AC31" s="1" t="s">
        <v>49</v>
      </c>
      <c r="AD31" s="1" t="s">
        <v>49</v>
      </c>
      <c r="AE31" s="1" t="s">
        <v>72</v>
      </c>
      <c r="AF31" s="1">
        <v>2</v>
      </c>
      <c r="AG31" s="1" t="s">
        <v>167</v>
      </c>
      <c r="AH31" s="1" t="s">
        <v>74</v>
      </c>
      <c r="AI31" s="1" t="s">
        <v>52</v>
      </c>
      <c r="AJ31" s="1" t="s">
        <v>75</v>
      </c>
      <c r="AK31" s="1" t="s">
        <v>59</v>
      </c>
      <c r="AL31" s="1" t="s">
        <v>60</v>
      </c>
      <c r="AM31" s="1" t="s">
        <v>49</v>
      </c>
      <c r="AN31" s="1" t="s">
        <v>117</v>
      </c>
      <c r="AO31" s="1">
        <v>1</v>
      </c>
      <c r="AP31" s="1" t="s">
        <v>62</v>
      </c>
      <c r="AQ31" s="1" t="s">
        <v>181</v>
      </c>
      <c r="AR31" s="1" t="s">
        <v>79</v>
      </c>
      <c r="AS31" s="1" t="s">
        <v>106</v>
      </c>
      <c r="AT31" s="1" t="s">
        <v>66</v>
      </c>
    </row>
    <row r="32" spans="1:48" ht="15.75" customHeight="1" x14ac:dyDescent="0.2">
      <c r="A32" s="7">
        <v>42662.645751319447</v>
      </c>
      <c r="B32" s="1" t="s">
        <v>67</v>
      </c>
      <c r="C32" s="1">
        <v>3</v>
      </c>
      <c r="D32" s="1" t="s">
        <v>49</v>
      </c>
      <c r="E32" s="1">
        <v>3</v>
      </c>
      <c r="F32" s="1" t="s">
        <v>68</v>
      </c>
      <c r="G32" s="1">
        <v>4</v>
      </c>
      <c r="H32" s="1">
        <v>4</v>
      </c>
      <c r="I32" s="1">
        <v>6</v>
      </c>
      <c r="J32" s="1" t="s">
        <v>52</v>
      </c>
      <c r="K32" s="1" t="s">
        <v>113</v>
      </c>
      <c r="L32" s="1" t="s">
        <v>52</v>
      </c>
      <c r="M32" s="1" t="s">
        <v>49</v>
      </c>
      <c r="N32" s="1" t="s">
        <v>52</v>
      </c>
      <c r="O32" s="1" t="s">
        <v>52</v>
      </c>
      <c r="P32" s="1">
        <v>1</v>
      </c>
      <c r="Q32" s="1">
        <v>2</v>
      </c>
      <c r="R32" s="1">
        <v>2</v>
      </c>
      <c r="S32" s="1" t="s">
        <v>92</v>
      </c>
      <c r="T32" s="1" t="s">
        <v>59</v>
      </c>
      <c r="U32" s="1" t="s">
        <v>49</v>
      </c>
      <c r="V32" s="1" t="s">
        <v>49</v>
      </c>
      <c r="W32" s="1">
        <v>1</v>
      </c>
      <c r="X32" s="1" t="s">
        <v>49</v>
      </c>
      <c r="Y32" s="1" t="s">
        <v>182</v>
      </c>
      <c r="Z32" s="1" t="s">
        <v>67</v>
      </c>
      <c r="AA32" s="1">
        <v>4</v>
      </c>
      <c r="AB32" s="1">
        <v>3</v>
      </c>
      <c r="AC32" s="1" t="s">
        <v>49</v>
      </c>
      <c r="AD32" s="1" t="s">
        <v>49</v>
      </c>
      <c r="AE32" s="1" t="s">
        <v>72</v>
      </c>
      <c r="AF32" s="1">
        <v>2</v>
      </c>
      <c r="AG32" s="1" t="s">
        <v>167</v>
      </c>
      <c r="AH32" s="1" t="s">
        <v>57</v>
      </c>
      <c r="AI32" s="1" t="s">
        <v>52</v>
      </c>
      <c r="AJ32" s="1" t="s">
        <v>58</v>
      </c>
      <c r="AK32" s="1" t="s">
        <v>59</v>
      </c>
      <c r="AL32" s="1" t="s">
        <v>132</v>
      </c>
      <c r="AM32" s="1" t="s">
        <v>49</v>
      </c>
      <c r="AN32" s="1" t="s">
        <v>61</v>
      </c>
      <c r="AO32" s="1">
        <v>2</v>
      </c>
      <c r="AP32" s="1" t="s">
        <v>91</v>
      </c>
      <c r="AQ32" s="1" t="s">
        <v>78</v>
      </c>
      <c r="AR32" s="1" t="s">
        <v>64</v>
      </c>
      <c r="AS32" s="1" t="s">
        <v>80</v>
      </c>
      <c r="AT32" s="1" t="s">
        <v>66</v>
      </c>
    </row>
    <row r="33" spans="1:48" ht="15.75" customHeight="1" x14ac:dyDescent="0.2">
      <c r="A33" s="7">
        <v>42662.651202106485</v>
      </c>
      <c r="B33" s="1" t="s">
        <v>82</v>
      </c>
      <c r="C33" s="1">
        <v>5</v>
      </c>
      <c r="D33" s="1" t="s">
        <v>52</v>
      </c>
      <c r="E33" s="1">
        <v>3</v>
      </c>
      <c r="F33" s="1" t="s">
        <v>68</v>
      </c>
      <c r="G33" s="1">
        <v>1</v>
      </c>
      <c r="H33" s="1">
        <v>5</v>
      </c>
      <c r="I33" s="1">
        <v>5</v>
      </c>
      <c r="J33" s="1" t="s">
        <v>52</v>
      </c>
      <c r="K33" s="1" t="s">
        <v>99</v>
      </c>
      <c r="L33" s="1" t="s">
        <v>52</v>
      </c>
      <c r="M33" s="1" t="s">
        <v>52</v>
      </c>
      <c r="N33" s="1" t="s">
        <v>52</v>
      </c>
      <c r="O33" s="1" t="s">
        <v>52</v>
      </c>
      <c r="P33" s="1">
        <v>2</v>
      </c>
      <c r="Q33" s="1">
        <v>2</v>
      </c>
      <c r="R33" s="1">
        <v>10</v>
      </c>
      <c r="S33" s="1" t="s">
        <v>183</v>
      </c>
      <c r="T33" s="1" t="s">
        <v>59</v>
      </c>
      <c r="U33" s="1" t="s">
        <v>49</v>
      </c>
      <c r="V33" s="1" t="s">
        <v>49</v>
      </c>
      <c r="W33" s="1">
        <v>2</v>
      </c>
      <c r="X33" s="1" t="s">
        <v>49</v>
      </c>
      <c r="Y33" s="1" t="s">
        <v>139</v>
      </c>
      <c r="Z33" s="1" t="s">
        <v>102</v>
      </c>
      <c r="AA33" s="1">
        <v>3</v>
      </c>
      <c r="AB33" s="1">
        <v>1</v>
      </c>
      <c r="AC33" s="1" t="s">
        <v>49</v>
      </c>
      <c r="AD33" s="1" t="s">
        <v>49</v>
      </c>
      <c r="AE33" s="1" t="s">
        <v>72</v>
      </c>
      <c r="AF33" s="1">
        <v>4</v>
      </c>
      <c r="AG33" s="1" t="s">
        <v>95</v>
      </c>
      <c r="AH33" s="1" t="s">
        <v>57</v>
      </c>
      <c r="AI33" s="1" t="s">
        <v>49</v>
      </c>
      <c r="AJ33" s="1" t="s">
        <v>58</v>
      </c>
      <c r="AK33" s="1" t="s">
        <v>54</v>
      </c>
      <c r="AL33" s="1" t="s">
        <v>104</v>
      </c>
      <c r="AM33" s="1" t="s">
        <v>52</v>
      </c>
      <c r="AN33" s="1" t="s">
        <v>61</v>
      </c>
      <c r="AO33" s="1">
        <v>2</v>
      </c>
      <c r="AP33" s="1" t="s">
        <v>77</v>
      </c>
      <c r="AQ33" s="1" t="s">
        <v>105</v>
      </c>
      <c r="AR33" s="1" t="s">
        <v>64</v>
      </c>
      <c r="AS33" s="1" t="s">
        <v>80</v>
      </c>
      <c r="AT33" s="1" t="s">
        <v>66</v>
      </c>
      <c r="AU33" s="2"/>
      <c r="AV33" s="69" t="s">
        <v>184</v>
      </c>
    </row>
    <row r="34" spans="1:48" ht="15.75" customHeight="1" x14ac:dyDescent="0.2">
      <c r="A34" s="7">
        <v>42662.651965370373</v>
      </c>
      <c r="B34" s="1" t="s">
        <v>82</v>
      </c>
      <c r="C34" s="1">
        <v>4</v>
      </c>
      <c r="D34" s="1" t="s">
        <v>49</v>
      </c>
      <c r="E34" s="1">
        <v>3</v>
      </c>
      <c r="F34" s="1" t="s">
        <v>50</v>
      </c>
      <c r="G34" s="1">
        <v>1</v>
      </c>
      <c r="H34" s="1">
        <v>5</v>
      </c>
      <c r="I34" s="1">
        <v>6</v>
      </c>
      <c r="J34" s="1" t="s">
        <v>49</v>
      </c>
      <c r="K34" s="1" t="s">
        <v>99</v>
      </c>
      <c r="L34" s="1" t="s">
        <v>49</v>
      </c>
      <c r="M34" s="1" t="s">
        <v>52</v>
      </c>
      <c r="N34" s="1" t="s">
        <v>52</v>
      </c>
      <c r="O34" s="1" t="s">
        <v>49</v>
      </c>
      <c r="P34" s="1">
        <v>1</v>
      </c>
      <c r="Q34" s="1">
        <v>4</v>
      </c>
      <c r="R34" s="1">
        <v>4</v>
      </c>
      <c r="S34" s="1" t="s">
        <v>185</v>
      </c>
      <c r="T34" s="1" t="s">
        <v>177</v>
      </c>
      <c r="U34" s="1" t="s">
        <v>49</v>
      </c>
      <c r="V34" s="1" t="s">
        <v>49</v>
      </c>
      <c r="W34" s="1">
        <v>2</v>
      </c>
      <c r="X34" s="1" t="s">
        <v>49</v>
      </c>
      <c r="Y34" s="1" t="s">
        <v>71</v>
      </c>
      <c r="Z34" s="1" t="s">
        <v>67</v>
      </c>
      <c r="AA34" s="1">
        <v>2</v>
      </c>
      <c r="AB34" s="1">
        <v>2</v>
      </c>
      <c r="AC34" s="1" t="s">
        <v>49</v>
      </c>
      <c r="AD34" s="1" t="s">
        <v>49</v>
      </c>
      <c r="AE34" s="1" t="s">
        <v>121</v>
      </c>
      <c r="AF34" s="1">
        <v>3</v>
      </c>
      <c r="AG34" s="1" t="s">
        <v>73</v>
      </c>
      <c r="AH34" s="1" t="s">
        <v>57</v>
      </c>
      <c r="AI34" s="1" t="s">
        <v>52</v>
      </c>
      <c r="AJ34" s="1" t="s">
        <v>186</v>
      </c>
      <c r="AK34" s="1" t="s">
        <v>89</v>
      </c>
      <c r="AL34" s="1" t="s">
        <v>96</v>
      </c>
      <c r="AM34" s="1" t="s">
        <v>52</v>
      </c>
      <c r="AN34" s="1" t="s">
        <v>90</v>
      </c>
      <c r="AO34" s="1">
        <v>3</v>
      </c>
      <c r="AP34" s="1" t="s">
        <v>77</v>
      </c>
      <c r="AQ34" s="1" t="s">
        <v>97</v>
      </c>
      <c r="AR34" s="1" t="s">
        <v>79</v>
      </c>
      <c r="AS34" s="1" t="s">
        <v>80</v>
      </c>
      <c r="AT34" s="1" t="s">
        <v>98</v>
      </c>
      <c r="AU34" s="2"/>
      <c r="AV34" s="69" t="s">
        <v>187</v>
      </c>
    </row>
    <row r="35" spans="1:48" ht="15.75" customHeight="1" x14ac:dyDescent="0.2">
      <c r="A35" s="7">
        <v>42662.658516863426</v>
      </c>
      <c r="B35" s="1" t="s">
        <v>82</v>
      </c>
      <c r="C35" s="1">
        <v>3</v>
      </c>
      <c r="D35" s="1" t="s">
        <v>52</v>
      </c>
      <c r="E35" s="1">
        <v>4</v>
      </c>
      <c r="F35" s="1" t="s">
        <v>68</v>
      </c>
      <c r="G35" s="1">
        <v>1</v>
      </c>
      <c r="H35" s="1">
        <v>4</v>
      </c>
      <c r="I35" s="1">
        <v>5</v>
      </c>
      <c r="J35" s="1" t="s">
        <v>52</v>
      </c>
      <c r="K35" s="1" t="s">
        <v>83</v>
      </c>
      <c r="L35" s="1" t="s">
        <v>49</v>
      </c>
      <c r="M35" s="1" t="s">
        <v>52</v>
      </c>
      <c r="N35" s="1" t="s">
        <v>52</v>
      </c>
      <c r="O35" s="1" t="s">
        <v>49</v>
      </c>
      <c r="P35" s="1">
        <v>2</v>
      </c>
      <c r="Q35" s="1">
        <v>3</v>
      </c>
      <c r="R35" s="1">
        <v>2</v>
      </c>
      <c r="S35" s="1" t="s">
        <v>70</v>
      </c>
      <c r="T35" s="1" t="s">
        <v>85</v>
      </c>
      <c r="U35" s="1" t="s">
        <v>49</v>
      </c>
      <c r="V35" s="1" t="s">
        <v>52</v>
      </c>
      <c r="AA35" s="1">
        <v>3</v>
      </c>
      <c r="AB35" s="1">
        <v>3</v>
      </c>
      <c r="AC35" s="1" t="s">
        <v>49</v>
      </c>
      <c r="AD35" s="1" t="s">
        <v>49</v>
      </c>
      <c r="AE35" s="1" t="s">
        <v>72</v>
      </c>
      <c r="AF35" s="1">
        <v>3</v>
      </c>
      <c r="AG35" s="1" t="s">
        <v>95</v>
      </c>
      <c r="AH35" s="1" t="s">
        <v>74</v>
      </c>
      <c r="AI35" s="1" t="s">
        <v>52</v>
      </c>
      <c r="AJ35" s="1" t="s">
        <v>58</v>
      </c>
      <c r="AK35" s="1" t="s">
        <v>89</v>
      </c>
      <c r="AL35" s="1" t="s">
        <v>96</v>
      </c>
      <c r="AM35" s="1" t="s">
        <v>49</v>
      </c>
      <c r="AN35" s="1" t="s">
        <v>61</v>
      </c>
      <c r="AO35" s="1">
        <v>1</v>
      </c>
      <c r="AP35" s="1" t="s">
        <v>91</v>
      </c>
      <c r="AQ35" s="1" t="s">
        <v>105</v>
      </c>
      <c r="AR35" s="1" t="s">
        <v>79</v>
      </c>
      <c r="AS35" s="1" t="s">
        <v>80</v>
      </c>
      <c r="AT35" s="1" t="s">
        <v>66</v>
      </c>
      <c r="AU35" s="2"/>
      <c r="AV35" s="70" t="s">
        <v>188</v>
      </c>
    </row>
    <row r="36" spans="1:48" ht="15.75" customHeight="1" x14ac:dyDescent="0.2">
      <c r="A36" s="7">
        <v>42662.671222743054</v>
      </c>
      <c r="B36" s="1" t="s">
        <v>48</v>
      </c>
      <c r="C36" s="1">
        <v>2</v>
      </c>
      <c r="D36" s="1" t="s">
        <v>49</v>
      </c>
      <c r="E36" s="1">
        <v>3</v>
      </c>
      <c r="F36" s="1" t="s">
        <v>50</v>
      </c>
      <c r="G36" s="1">
        <v>1</v>
      </c>
      <c r="H36" s="1">
        <v>2</v>
      </c>
      <c r="I36" s="1">
        <v>3</v>
      </c>
      <c r="J36" s="1" t="s">
        <v>52</v>
      </c>
      <c r="K36" s="1" t="s">
        <v>113</v>
      </c>
      <c r="L36" s="1" t="s">
        <v>49</v>
      </c>
      <c r="M36" s="1" t="s">
        <v>52</v>
      </c>
      <c r="N36" s="1" t="s">
        <v>52</v>
      </c>
      <c r="O36" s="1" t="s">
        <v>49</v>
      </c>
      <c r="P36" s="1">
        <v>2</v>
      </c>
      <c r="Q36" s="1">
        <v>3</v>
      </c>
      <c r="R36" s="1">
        <v>3</v>
      </c>
      <c r="S36" s="1" t="s">
        <v>189</v>
      </c>
      <c r="T36" s="1" t="s">
        <v>59</v>
      </c>
      <c r="U36" s="1" t="s">
        <v>49</v>
      </c>
      <c r="V36" s="1" t="s">
        <v>52</v>
      </c>
      <c r="AA36" s="1">
        <v>1</v>
      </c>
      <c r="AB36" s="1">
        <v>1</v>
      </c>
      <c r="AC36" s="1" t="s">
        <v>52</v>
      </c>
      <c r="AP36" s="1" t="s">
        <v>128</v>
      </c>
      <c r="AQ36" s="1" t="s">
        <v>190</v>
      </c>
      <c r="AR36" s="1" t="s">
        <v>64</v>
      </c>
      <c r="AS36" s="1" t="s">
        <v>65</v>
      </c>
      <c r="AT36" s="1" t="s">
        <v>66</v>
      </c>
    </row>
    <row r="37" spans="1:48" ht="15.75" customHeight="1" x14ac:dyDescent="0.2">
      <c r="A37" s="7">
        <v>42662.706368750005</v>
      </c>
      <c r="B37" s="1" t="s">
        <v>48</v>
      </c>
      <c r="C37" s="1">
        <v>3</v>
      </c>
      <c r="D37" s="1" t="s">
        <v>52</v>
      </c>
      <c r="E37" s="1">
        <v>1</v>
      </c>
      <c r="F37" s="1" t="s">
        <v>68</v>
      </c>
      <c r="G37" s="1">
        <v>1</v>
      </c>
      <c r="H37" s="1">
        <v>5</v>
      </c>
      <c r="I37" s="1">
        <v>6</v>
      </c>
      <c r="J37" s="1" t="s">
        <v>52</v>
      </c>
      <c r="K37" s="1" t="s">
        <v>99</v>
      </c>
      <c r="L37" s="1" t="s">
        <v>49</v>
      </c>
      <c r="M37" s="1" t="s">
        <v>52</v>
      </c>
      <c r="N37" s="1" t="s">
        <v>52</v>
      </c>
      <c r="O37" s="1" t="s">
        <v>52</v>
      </c>
      <c r="P37" s="1">
        <v>1</v>
      </c>
      <c r="Q37" s="1">
        <v>5</v>
      </c>
      <c r="R37" s="1">
        <v>8</v>
      </c>
      <c r="S37" s="1" t="s">
        <v>191</v>
      </c>
      <c r="T37" s="1" t="s">
        <v>59</v>
      </c>
      <c r="U37" s="1" t="s">
        <v>49</v>
      </c>
      <c r="V37" s="1" t="s">
        <v>49</v>
      </c>
      <c r="W37" s="1">
        <v>1</v>
      </c>
      <c r="X37" s="1" t="s">
        <v>49</v>
      </c>
      <c r="Y37" s="1" t="s">
        <v>71</v>
      </c>
      <c r="Z37" s="1" t="s">
        <v>67</v>
      </c>
      <c r="AA37" s="1">
        <v>6</v>
      </c>
      <c r="AB37" s="1">
        <v>6</v>
      </c>
      <c r="AC37" s="1" t="s">
        <v>49</v>
      </c>
      <c r="AD37" s="1" t="s">
        <v>52</v>
      </c>
      <c r="AE37" s="1" t="s">
        <v>103</v>
      </c>
      <c r="AF37" s="1">
        <v>3</v>
      </c>
      <c r="AG37" s="1" t="s">
        <v>95</v>
      </c>
      <c r="AH37" s="1" t="s">
        <v>57</v>
      </c>
      <c r="AI37" s="1" t="s">
        <v>49</v>
      </c>
      <c r="AJ37" s="1" t="s">
        <v>58</v>
      </c>
      <c r="AK37" s="1" t="s">
        <v>61</v>
      </c>
      <c r="AL37" s="1" t="s">
        <v>96</v>
      </c>
      <c r="AM37" s="1" t="s">
        <v>52</v>
      </c>
      <c r="AN37" s="1" t="s">
        <v>61</v>
      </c>
      <c r="AO37" s="1">
        <v>1</v>
      </c>
      <c r="AP37" s="1" t="s">
        <v>128</v>
      </c>
      <c r="AQ37" s="1" t="s">
        <v>97</v>
      </c>
      <c r="AR37" s="1" t="s">
        <v>64</v>
      </c>
      <c r="AS37" s="1" t="s">
        <v>106</v>
      </c>
      <c r="AT37" s="1" t="s">
        <v>98</v>
      </c>
      <c r="AU37" s="2"/>
      <c r="AV37" s="69" t="s">
        <v>192</v>
      </c>
    </row>
    <row r="38" spans="1:48" ht="15.75" customHeight="1" x14ac:dyDescent="0.2">
      <c r="A38" s="7">
        <v>42662.708554826386</v>
      </c>
      <c r="B38" s="1" t="s">
        <v>67</v>
      </c>
      <c r="C38" s="1">
        <v>5</v>
      </c>
      <c r="D38" s="1" t="s">
        <v>52</v>
      </c>
      <c r="E38" s="1">
        <v>3</v>
      </c>
      <c r="F38" s="1" t="s">
        <v>68</v>
      </c>
      <c r="G38" s="1">
        <v>6</v>
      </c>
      <c r="H38" s="1">
        <v>3</v>
      </c>
      <c r="I38" s="1">
        <v>2</v>
      </c>
      <c r="J38" s="1" t="s">
        <v>52</v>
      </c>
      <c r="K38" s="1" t="s">
        <v>83</v>
      </c>
      <c r="L38" s="1" t="s">
        <v>52</v>
      </c>
      <c r="M38" s="1" t="s">
        <v>52</v>
      </c>
      <c r="N38" s="1" t="s">
        <v>52</v>
      </c>
      <c r="O38" s="1" t="s">
        <v>49</v>
      </c>
      <c r="P38" s="1">
        <v>1</v>
      </c>
      <c r="Q38" s="1">
        <v>4</v>
      </c>
      <c r="R38" s="1">
        <v>4</v>
      </c>
      <c r="S38" s="1" t="s">
        <v>53</v>
      </c>
      <c r="T38" s="1" t="s">
        <v>177</v>
      </c>
      <c r="U38" s="1" t="s">
        <v>49</v>
      </c>
      <c r="V38" s="1" t="s">
        <v>49</v>
      </c>
      <c r="W38" s="1">
        <v>1</v>
      </c>
      <c r="X38" s="1" t="s">
        <v>52</v>
      </c>
      <c r="Y38" s="1" t="s">
        <v>108</v>
      </c>
      <c r="Z38" s="1" t="s">
        <v>67</v>
      </c>
      <c r="AA38" s="1">
        <v>6</v>
      </c>
      <c r="AB38" s="1">
        <v>4</v>
      </c>
      <c r="AC38" s="1" t="s">
        <v>52</v>
      </c>
      <c r="AP38" s="1" t="s">
        <v>77</v>
      </c>
      <c r="AQ38" s="1" t="s">
        <v>105</v>
      </c>
      <c r="AR38" s="1" t="s">
        <v>64</v>
      </c>
      <c r="AS38" s="1" t="s">
        <v>80</v>
      </c>
      <c r="AT38" s="1" t="s">
        <v>66</v>
      </c>
      <c r="AU38" s="2"/>
      <c r="AV38" s="70" t="s">
        <v>193</v>
      </c>
    </row>
    <row r="39" spans="1:48" ht="12.75" x14ac:dyDescent="0.2">
      <c r="A39" s="7">
        <v>42662.709071446763</v>
      </c>
      <c r="B39" s="1" t="s">
        <v>82</v>
      </c>
      <c r="C39" s="1">
        <v>4</v>
      </c>
      <c r="D39" s="1" t="s">
        <v>52</v>
      </c>
      <c r="E39" s="1">
        <v>3</v>
      </c>
      <c r="F39" s="1" t="s">
        <v>68</v>
      </c>
      <c r="G39" s="1">
        <v>6</v>
      </c>
      <c r="H39" s="1">
        <v>4</v>
      </c>
      <c r="I39" s="1">
        <v>4</v>
      </c>
      <c r="J39" s="1" t="s">
        <v>52</v>
      </c>
      <c r="K39" s="1" t="s">
        <v>99</v>
      </c>
      <c r="L39" s="1" t="s">
        <v>52</v>
      </c>
      <c r="M39" s="1" t="s">
        <v>52</v>
      </c>
      <c r="N39" s="1" t="s">
        <v>52</v>
      </c>
      <c r="O39" s="1" t="s">
        <v>49</v>
      </c>
      <c r="P39" s="1">
        <v>5</v>
      </c>
      <c r="Q39" s="1">
        <v>4</v>
      </c>
      <c r="R39" s="1">
        <v>10</v>
      </c>
      <c r="S39" s="1" t="s">
        <v>194</v>
      </c>
      <c r="T39" s="1" t="s">
        <v>177</v>
      </c>
      <c r="U39" s="1" t="s">
        <v>52</v>
      </c>
      <c r="V39" s="1" t="s">
        <v>49</v>
      </c>
      <c r="W39" s="1">
        <v>5</v>
      </c>
      <c r="X39" s="1" t="s">
        <v>49</v>
      </c>
      <c r="Y39" s="1" t="s">
        <v>157</v>
      </c>
      <c r="Z39" s="1" t="s">
        <v>102</v>
      </c>
      <c r="AA39" s="1">
        <v>3</v>
      </c>
      <c r="AB39" s="1">
        <v>3</v>
      </c>
      <c r="AC39" s="1" t="s">
        <v>49</v>
      </c>
      <c r="AD39" s="1" t="s">
        <v>49</v>
      </c>
      <c r="AE39" s="1" t="s">
        <v>55</v>
      </c>
      <c r="AF39" s="1">
        <v>3</v>
      </c>
      <c r="AG39" s="1" t="s">
        <v>95</v>
      </c>
      <c r="AH39" s="1" t="s">
        <v>57</v>
      </c>
      <c r="AI39" s="1" t="s">
        <v>49</v>
      </c>
      <c r="AJ39" s="1" t="s">
        <v>75</v>
      </c>
      <c r="AK39" s="1" t="s">
        <v>59</v>
      </c>
      <c r="AL39" s="1" t="s">
        <v>96</v>
      </c>
      <c r="AM39" s="1" t="s">
        <v>52</v>
      </c>
      <c r="AN39" s="1" t="s">
        <v>117</v>
      </c>
      <c r="AO39" s="1">
        <v>5</v>
      </c>
      <c r="AP39" s="1" t="s">
        <v>77</v>
      </c>
      <c r="AQ39" s="1" t="s">
        <v>105</v>
      </c>
      <c r="AR39" s="1" t="s">
        <v>64</v>
      </c>
      <c r="AS39" s="1" t="s">
        <v>80</v>
      </c>
      <c r="AT39" s="1" t="s">
        <v>66</v>
      </c>
      <c r="AU39" s="2"/>
      <c r="AV39" s="68" t="s">
        <v>195</v>
      </c>
    </row>
    <row r="40" spans="1:48" ht="12.75" x14ac:dyDescent="0.2">
      <c r="A40" s="7">
        <v>42662.7098381713</v>
      </c>
      <c r="B40" s="1" t="s">
        <v>67</v>
      </c>
      <c r="C40" s="1">
        <v>6</v>
      </c>
      <c r="D40" s="1" t="s">
        <v>52</v>
      </c>
      <c r="E40" s="1">
        <v>3</v>
      </c>
      <c r="F40" s="1" t="s">
        <v>68</v>
      </c>
      <c r="G40" s="1">
        <v>1</v>
      </c>
      <c r="H40" s="1">
        <v>5</v>
      </c>
      <c r="I40" s="1">
        <v>2</v>
      </c>
      <c r="J40" s="1" t="s">
        <v>49</v>
      </c>
      <c r="K40" s="1" t="s">
        <v>83</v>
      </c>
      <c r="L40" s="1" t="s">
        <v>49</v>
      </c>
      <c r="M40" s="1" t="s">
        <v>52</v>
      </c>
      <c r="N40" s="1" t="s">
        <v>49</v>
      </c>
      <c r="O40" s="1" t="s">
        <v>49</v>
      </c>
      <c r="P40" s="1">
        <v>2</v>
      </c>
      <c r="Q40" s="1">
        <v>1</v>
      </c>
      <c r="R40" s="1">
        <v>9</v>
      </c>
      <c r="S40" s="1" t="s">
        <v>84</v>
      </c>
      <c r="T40" s="1" t="s">
        <v>54</v>
      </c>
      <c r="U40" s="1" t="s">
        <v>49</v>
      </c>
      <c r="V40" s="1" t="s">
        <v>49</v>
      </c>
      <c r="W40" s="1">
        <v>2</v>
      </c>
      <c r="X40" s="1" t="s">
        <v>49</v>
      </c>
      <c r="Y40" s="1" t="s">
        <v>139</v>
      </c>
      <c r="Z40" s="1" t="s">
        <v>102</v>
      </c>
      <c r="AA40" s="1">
        <v>1</v>
      </c>
      <c r="AB40" s="1">
        <v>1</v>
      </c>
      <c r="AC40" s="1" t="s">
        <v>49</v>
      </c>
      <c r="AD40" s="1" t="s">
        <v>49</v>
      </c>
      <c r="AE40" s="1" t="s">
        <v>55</v>
      </c>
      <c r="AF40" s="1">
        <v>6</v>
      </c>
      <c r="AG40" s="1" t="s">
        <v>95</v>
      </c>
      <c r="AH40" s="1" t="s">
        <v>149</v>
      </c>
      <c r="AI40" s="1" t="s">
        <v>49</v>
      </c>
      <c r="AJ40" s="1" t="s">
        <v>58</v>
      </c>
      <c r="AK40" s="1" t="s">
        <v>54</v>
      </c>
      <c r="AL40" s="1" t="s">
        <v>132</v>
      </c>
      <c r="AM40" s="1" t="s">
        <v>49</v>
      </c>
      <c r="AN40" s="1" t="s">
        <v>117</v>
      </c>
      <c r="AO40" s="1">
        <v>2</v>
      </c>
      <c r="AP40" s="1" t="s">
        <v>77</v>
      </c>
      <c r="AQ40" s="1" t="s">
        <v>78</v>
      </c>
      <c r="AR40" s="1" t="s">
        <v>64</v>
      </c>
      <c r="AS40" s="1" t="s">
        <v>80</v>
      </c>
      <c r="AT40" s="1" t="s">
        <v>66</v>
      </c>
      <c r="AU40" s="2"/>
      <c r="AV40" s="68" t="s">
        <v>196</v>
      </c>
    </row>
    <row r="41" spans="1:48" ht="12.75" x14ac:dyDescent="0.2">
      <c r="A41" s="7">
        <v>42662.719524421293</v>
      </c>
      <c r="B41" s="1" t="s">
        <v>48</v>
      </c>
      <c r="C41" s="1">
        <v>2</v>
      </c>
      <c r="D41" s="1" t="s">
        <v>52</v>
      </c>
      <c r="E41" s="1">
        <v>2</v>
      </c>
      <c r="F41" s="1" t="s">
        <v>68</v>
      </c>
      <c r="G41" s="1">
        <v>4</v>
      </c>
      <c r="H41" s="1">
        <v>5</v>
      </c>
      <c r="I41" s="1">
        <v>6</v>
      </c>
      <c r="J41" s="1" t="s">
        <v>52</v>
      </c>
      <c r="K41" s="1" t="s">
        <v>69</v>
      </c>
      <c r="L41" s="1" t="s">
        <v>49</v>
      </c>
      <c r="M41" s="1" t="s">
        <v>52</v>
      </c>
      <c r="N41" s="1" t="s">
        <v>52</v>
      </c>
      <c r="O41" s="1" t="s">
        <v>49</v>
      </c>
      <c r="P41" s="1">
        <v>2</v>
      </c>
      <c r="Q41" s="1">
        <v>3</v>
      </c>
      <c r="R41" s="1">
        <v>5</v>
      </c>
      <c r="S41" s="1" t="s">
        <v>146</v>
      </c>
      <c r="T41" s="1" t="s">
        <v>85</v>
      </c>
      <c r="U41" s="1" t="s">
        <v>49</v>
      </c>
      <c r="V41" s="1" t="s">
        <v>49</v>
      </c>
      <c r="W41" s="1">
        <v>3</v>
      </c>
      <c r="X41" s="1" t="s">
        <v>49</v>
      </c>
      <c r="Y41" s="1" t="s">
        <v>127</v>
      </c>
      <c r="Z41" s="1" t="s">
        <v>67</v>
      </c>
      <c r="AA41" s="1">
        <v>2</v>
      </c>
      <c r="AB41" s="1">
        <v>3</v>
      </c>
      <c r="AC41" s="1" t="s">
        <v>52</v>
      </c>
      <c r="AP41" s="1" t="s">
        <v>128</v>
      </c>
      <c r="AQ41" s="1" t="s">
        <v>78</v>
      </c>
      <c r="AR41" s="1" t="s">
        <v>64</v>
      </c>
      <c r="AS41" s="1" t="s">
        <v>65</v>
      </c>
      <c r="AT41" s="1" t="s">
        <v>68</v>
      </c>
    </row>
    <row r="42" spans="1:48" ht="12.75" x14ac:dyDescent="0.2">
      <c r="A42" s="7">
        <v>42662.721148263889</v>
      </c>
      <c r="B42" s="1" t="s">
        <v>82</v>
      </c>
      <c r="C42" s="1">
        <v>6</v>
      </c>
      <c r="D42" s="1" t="s">
        <v>49</v>
      </c>
      <c r="E42" s="1">
        <v>4</v>
      </c>
      <c r="F42" s="1" t="s">
        <v>68</v>
      </c>
      <c r="G42" s="1">
        <v>1</v>
      </c>
      <c r="H42" s="1">
        <v>2</v>
      </c>
      <c r="I42" s="1">
        <v>5</v>
      </c>
      <c r="J42" s="1" t="s">
        <v>49</v>
      </c>
      <c r="K42" s="1" t="s">
        <v>99</v>
      </c>
      <c r="L42" s="1" t="s">
        <v>49</v>
      </c>
      <c r="M42" s="1" t="s">
        <v>52</v>
      </c>
      <c r="N42" s="1" t="s">
        <v>52</v>
      </c>
      <c r="O42" s="1" t="s">
        <v>49</v>
      </c>
      <c r="P42" s="1">
        <v>2</v>
      </c>
      <c r="Q42" s="1">
        <v>4</v>
      </c>
      <c r="R42" s="1">
        <v>5</v>
      </c>
      <c r="S42" s="1" t="s">
        <v>53</v>
      </c>
      <c r="T42" s="1" t="s">
        <v>54</v>
      </c>
      <c r="U42" s="1" t="s">
        <v>49</v>
      </c>
      <c r="V42" s="1" t="s">
        <v>49</v>
      </c>
      <c r="W42" s="1">
        <v>2</v>
      </c>
      <c r="X42" s="1" t="s">
        <v>49</v>
      </c>
      <c r="Y42" s="1" t="s">
        <v>71</v>
      </c>
      <c r="Z42" s="1" t="s">
        <v>67</v>
      </c>
      <c r="AA42" s="1">
        <v>1</v>
      </c>
      <c r="AB42" s="1">
        <v>1</v>
      </c>
      <c r="AC42" s="1" t="s">
        <v>49</v>
      </c>
      <c r="AD42" s="1" t="s">
        <v>49</v>
      </c>
      <c r="AE42" s="1" t="s">
        <v>72</v>
      </c>
      <c r="AF42" s="1">
        <v>5</v>
      </c>
      <c r="AG42" s="1" t="s">
        <v>95</v>
      </c>
      <c r="AH42" s="1" t="s">
        <v>131</v>
      </c>
      <c r="AI42" s="1" t="s">
        <v>49</v>
      </c>
      <c r="AJ42" s="1" t="s">
        <v>75</v>
      </c>
      <c r="AK42" s="1" t="s">
        <v>54</v>
      </c>
      <c r="AL42" s="1" t="s">
        <v>163</v>
      </c>
      <c r="AM42" s="1" t="s">
        <v>49</v>
      </c>
      <c r="AN42" s="1" t="s">
        <v>117</v>
      </c>
      <c r="AO42" s="1">
        <v>3</v>
      </c>
      <c r="AP42" s="1" t="s">
        <v>77</v>
      </c>
      <c r="AQ42" s="1" t="s">
        <v>78</v>
      </c>
      <c r="AR42" s="1" t="s">
        <v>79</v>
      </c>
      <c r="AS42" s="1" t="s">
        <v>80</v>
      </c>
      <c r="AT42" s="1" t="s">
        <v>66</v>
      </c>
      <c r="AU42" s="2"/>
      <c r="AV42" s="68" t="s">
        <v>197</v>
      </c>
    </row>
    <row r="43" spans="1:48" ht="12.75" x14ac:dyDescent="0.2">
      <c r="A43" s="7">
        <v>42662.721483657406</v>
      </c>
      <c r="B43" s="1" t="s">
        <v>48</v>
      </c>
      <c r="C43" s="1">
        <v>6</v>
      </c>
      <c r="D43" s="1" t="s">
        <v>49</v>
      </c>
      <c r="E43" s="1">
        <v>4</v>
      </c>
      <c r="F43" s="1" t="s">
        <v>68</v>
      </c>
      <c r="G43" s="1">
        <v>3</v>
      </c>
      <c r="H43" s="1">
        <v>4</v>
      </c>
      <c r="I43" s="1">
        <v>5</v>
      </c>
      <c r="J43" s="1" t="s">
        <v>49</v>
      </c>
      <c r="K43" s="1" t="s">
        <v>69</v>
      </c>
      <c r="L43" s="1" t="s">
        <v>49</v>
      </c>
      <c r="M43" s="1" t="s">
        <v>52</v>
      </c>
      <c r="N43" s="1" t="s">
        <v>52</v>
      </c>
      <c r="O43" s="1" t="s">
        <v>49</v>
      </c>
      <c r="P43" s="1">
        <v>2</v>
      </c>
      <c r="Q43" s="1">
        <v>3</v>
      </c>
      <c r="S43" s="1" t="s">
        <v>198</v>
      </c>
      <c r="T43" s="1" t="s">
        <v>54</v>
      </c>
      <c r="U43" s="1" t="s">
        <v>49</v>
      </c>
      <c r="V43" s="1" t="s">
        <v>49</v>
      </c>
      <c r="W43" s="1">
        <v>4</v>
      </c>
      <c r="X43" s="1" t="s">
        <v>49</v>
      </c>
      <c r="Y43" s="1" t="s">
        <v>127</v>
      </c>
      <c r="Z43" s="1" t="s">
        <v>120</v>
      </c>
      <c r="AA43" s="1">
        <v>2</v>
      </c>
      <c r="AB43" s="1">
        <v>5</v>
      </c>
      <c r="AC43" s="1" t="s">
        <v>49</v>
      </c>
      <c r="AD43" s="1" t="s">
        <v>52</v>
      </c>
      <c r="AE43" s="1" t="s">
        <v>103</v>
      </c>
      <c r="AF43" s="1">
        <v>3</v>
      </c>
      <c r="AG43" s="1" t="s">
        <v>88</v>
      </c>
      <c r="AH43" s="1" t="s">
        <v>74</v>
      </c>
      <c r="AI43" s="1" t="s">
        <v>52</v>
      </c>
      <c r="AJ43" s="1" t="s">
        <v>58</v>
      </c>
      <c r="AK43" s="1" t="s">
        <v>59</v>
      </c>
      <c r="AL43" s="1" t="s">
        <v>96</v>
      </c>
      <c r="AM43" s="1" t="s">
        <v>49</v>
      </c>
      <c r="AN43" s="1" t="s">
        <v>61</v>
      </c>
      <c r="AO43" s="1">
        <v>2</v>
      </c>
      <c r="AP43" s="1" t="s">
        <v>77</v>
      </c>
      <c r="AQ43" s="1" t="s">
        <v>97</v>
      </c>
      <c r="AR43" s="1" t="s">
        <v>64</v>
      </c>
      <c r="AS43" s="1" t="s">
        <v>65</v>
      </c>
      <c r="AT43" s="1" t="s">
        <v>98</v>
      </c>
    </row>
    <row r="44" spans="1:48" ht="12.75" x14ac:dyDescent="0.2">
      <c r="A44" s="7">
        <v>42662.731115347226</v>
      </c>
      <c r="B44" s="1" t="s">
        <v>67</v>
      </c>
      <c r="C44" s="1">
        <v>1</v>
      </c>
      <c r="D44" s="1" t="s">
        <v>52</v>
      </c>
      <c r="E44" s="1">
        <v>2</v>
      </c>
      <c r="F44" s="1" t="s">
        <v>68</v>
      </c>
      <c r="G44" s="1">
        <v>4</v>
      </c>
      <c r="H44" s="1">
        <v>3</v>
      </c>
      <c r="I44" s="1">
        <v>3</v>
      </c>
      <c r="J44" s="1" t="s">
        <v>49</v>
      </c>
      <c r="K44" s="1" t="s">
        <v>51</v>
      </c>
      <c r="L44" s="1" t="s">
        <v>49</v>
      </c>
      <c r="M44" s="1" t="s">
        <v>49</v>
      </c>
      <c r="N44" s="1" t="s">
        <v>49</v>
      </c>
      <c r="O44" s="1" t="s">
        <v>49</v>
      </c>
      <c r="P44" s="1">
        <v>4</v>
      </c>
      <c r="Q44" s="1">
        <v>4</v>
      </c>
      <c r="R44" s="1">
        <v>8</v>
      </c>
      <c r="S44" s="1" t="s">
        <v>199</v>
      </c>
      <c r="T44" s="1" t="s">
        <v>85</v>
      </c>
      <c r="U44" s="1" t="s">
        <v>49</v>
      </c>
      <c r="V44" s="1" t="s">
        <v>49</v>
      </c>
      <c r="W44" s="1">
        <v>7</v>
      </c>
      <c r="X44" s="1" t="s">
        <v>52</v>
      </c>
      <c r="Y44" s="1" t="s">
        <v>101</v>
      </c>
      <c r="Z44" s="1" t="s">
        <v>200</v>
      </c>
      <c r="AA44" s="1">
        <v>3</v>
      </c>
      <c r="AB44" s="1">
        <v>3</v>
      </c>
      <c r="AC44" s="1" t="s">
        <v>49</v>
      </c>
      <c r="AD44" s="1" t="s">
        <v>49</v>
      </c>
      <c r="AE44" s="1" t="s">
        <v>55</v>
      </c>
      <c r="AF44" s="1">
        <v>6</v>
      </c>
      <c r="AG44" s="1" t="s">
        <v>95</v>
      </c>
      <c r="AH44" s="1" t="s">
        <v>131</v>
      </c>
      <c r="AI44" s="1" t="s">
        <v>49</v>
      </c>
      <c r="AJ44" s="1" t="s">
        <v>58</v>
      </c>
      <c r="AK44" s="1" t="s">
        <v>89</v>
      </c>
      <c r="AL44" s="1" t="s">
        <v>136</v>
      </c>
      <c r="AM44" s="1" t="s">
        <v>49</v>
      </c>
      <c r="AN44" s="1" t="s">
        <v>117</v>
      </c>
      <c r="AO44" s="1">
        <v>5</v>
      </c>
      <c r="AP44" s="1" t="s">
        <v>91</v>
      </c>
      <c r="AQ44" s="1" t="s">
        <v>78</v>
      </c>
      <c r="AR44" s="1" t="s">
        <v>64</v>
      </c>
      <c r="AS44" s="1" t="s">
        <v>80</v>
      </c>
      <c r="AT44" s="1" t="s">
        <v>66</v>
      </c>
      <c r="AU44" s="2"/>
      <c r="AV44" s="68" t="s">
        <v>201</v>
      </c>
    </row>
    <row r="45" spans="1:48" ht="12.75" x14ac:dyDescent="0.2">
      <c r="A45" s="7">
        <v>42662.757880798614</v>
      </c>
      <c r="B45" s="1" t="s">
        <v>82</v>
      </c>
      <c r="C45" s="1">
        <v>4</v>
      </c>
      <c r="D45" s="1" t="s">
        <v>49</v>
      </c>
      <c r="E45" s="1">
        <v>4</v>
      </c>
      <c r="F45" s="1" t="s">
        <v>68</v>
      </c>
      <c r="G45" s="1">
        <v>1</v>
      </c>
      <c r="H45" s="1">
        <v>4</v>
      </c>
      <c r="I45" s="1">
        <v>4</v>
      </c>
      <c r="J45" s="1" t="s">
        <v>49</v>
      </c>
      <c r="K45" s="1" t="s">
        <v>99</v>
      </c>
      <c r="L45" s="1" t="s">
        <v>49</v>
      </c>
      <c r="M45" s="1" t="s">
        <v>49</v>
      </c>
      <c r="N45" s="1" t="s">
        <v>52</v>
      </c>
      <c r="O45" s="1" t="s">
        <v>49</v>
      </c>
      <c r="P45" s="1">
        <v>1</v>
      </c>
      <c r="Q45" s="1">
        <v>4</v>
      </c>
      <c r="R45" s="1">
        <v>2</v>
      </c>
      <c r="S45" s="1" t="s">
        <v>202</v>
      </c>
      <c r="T45" s="1" t="s">
        <v>54</v>
      </c>
      <c r="U45" s="1" t="s">
        <v>49</v>
      </c>
      <c r="V45" s="1" t="s">
        <v>49</v>
      </c>
      <c r="W45" s="1">
        <v>1</v>
      </c>
      <c r="X45" s="1" t="s">
        <v>49</v>
      </c>
      <c r="Y45" s="1" t="s">
        <v>101</v>
      </c>
      <c r="Z45" s="1" t="s">
        <v>203</v>
      </c>
      <c r="AA45" s="1">
        <v>1</v>
      </c>
      <c r="AB45" s="1">
        <v>3</v>
      </c>
      <c r="AC45" s="1" t="s">
        <v>49</v>
      </c>
      <c r="AD45" s="1" t="s">
        <v>49</v>
      </c>
      <c r="AE45" s="1" t="s">
        <v>121</v>
      </c>
      <c r="AF45" s="1">
        <v>5</v>
      </c>
      <c r="AG45" s="1" t="s">
        <v>73</v>
      </c>
      <c r="AH45" s="1" t="s">
        <v>74</v>
      </c>
      <c r="AI45" s="1" t="s">
        <v>49</v>
      </c>
      <c r="AJ45" s="1" t="s">
        <v>58</v>
      </c>
      <c r="AK45" s="1" t="s">
        <v>54</v>
      </c>
      <c r="AL45" s="1" t="s">
        <v>136</v>
      </c>
      <c r="AM45" s="1" t="s">
        <v>49</v>
      </c>
      <c r="AN45" s="1" t="s">
        <v>90</v>
      </c>
      <c r="AO45" s="1">
        <v>2</v>
      </c>
      <c r="AP45" s="1" t="s">
        <v>77</v>
      </c>
      <c r="AQ45" s="1" t="s">
        <v>78</v>
      </c>
      <c r="AR45" s="1" t="s">
        <v>64</v>
      </c>
      <c r="AS45" s="1" t="s">
        <v>80</v>
      </c>
      <c r="AT45" s="1" t="s">
        <v>66</v>
      </c>
      <c r="AU45" s="2"/>
      <c r="AV45" s="69" t="s">
        <v>204</v>
      </c>
    </row>
    <row r="46" spans="1:48" ht="12.75" x14ac:dyDescent="0.2">
      <c r="A46" s="7">
        <v>42662.763910231486</v>
      </c>
      <c r="B46" s="1" t="s">
        <v>48</v>
      </c>
      <c r="D46" s="1" t="s">
        <v>52</v>
      </c>
      <c r="E46" s="1">
        <v>3</v>
      </c>
      <c r="F46" s="1" t="s">
        <v>68</v>
      </c>
      <c r="G46" s="1">
        <v>3</v>
      </c>
      <c r="H46" s="1">
        <v>2</v>
      </c>
      <c r="I46" s="1">
        <v>3</v>
      </c>
      <c r="J46" s="1" t="s">
        <v>52</v>
      </c>
      <c r="K46" s="1" t="s">
        <v>99</v>
      </c>
      <c r="L46" s="1" t="s">
        <v>49</v>
      </c>
      <c r="M46" s="1" t="s">
        <v>52</v>
      </c>
      <c r="N46" s="1" t="s">
        <v>52</v>
      </c>
      <c r="O46" s="1" t="s">
        <v>49</v>
      </c>
      <c r="P46" s="1">
        <v>2</v>
      </c>
      <c r="Q46" s="1">
        <v>3</v>
      </c>
      <c r="R46" s="1">
        <v>3</v>
      </c>
      <c r="S46" s="1" t="s">
        <v>205</v>
      </c>
      <c r="T46" s="1" t="s">
        <v>59</v>
      </c>
      <c r="U46" s="1" t="s">
        <v>49</v>
      </c>
      <c r="V46" s="1" t="s">
        <v>49</v>
      </c>
      <c r="W46" s="1">
        <v>1</v>
      </c>
      <c r="X46" s="1" t="s">
        <v>49</v>
      </c>
      <c r="Y46" s="1" t="s">
        <v>147</v>
      </c>
      <c r="Z46" s="1" t="s">
        <v>178</v>
      </c>
      <c r="AA46" s="1">
        <v>3</v>
      </c>
      <c r="AB46" s="1">
        <v>3</v>
      </c>
      <c r="AC46" s="1" t="s">
        <v>49</v>
      </c>
      <c r="AD46" s="1" t="s">
        <v>49</v>
      </c>
      <c r="AE46" s="1" t="s">
        <v>72</v>
      </c>
      <c r="AF46" s="1">
        <v>2</v>
      </c>
      <c r="AG46" s="1" t="s">
        <v>95</v>
      </c>
      <c r="AH46" s="1" t="s">
        <v>57</v>
      </c>
      <c r="AI46" s="1" t="s">
        <v>52</v>
      </c>
      <c r="AJ46" s="1" t="s">
        <v>58</v>
      </c>
      <c r="AK46" s="1" t="s">
        <v>59</v>
      </c>
      <c r="AM46" s="1" t="s">
        <v>52</v>
      </c>
      <c r="AN46" s="1" t="s">
        <v>61</v>
      </c>
      <c r="AO46" s="1">
        <v>2</v>
      </c>
      <c r="AP46" s="1" t="s">
        <v>62</v>
      </c>
      <c r="AQ46" s="1" t="s">
        <v>206</v>
      </c>
      <c r="AR46" s="1" t="s">
        <v>64</v>
      </c>
      <c r="AS46" s="1" t="s">
        <v>65</v>
      </c>
      <c r="AT46" s="1" t="s">
        <v>68</v>
      </c>
      <c r="AU46" s="2"/>
      <c r="AV46" s="69" t="s">
        <v>207</v>
      </c>
    </row>
    <row r="47" spans="1:48" ht="12.75" x14ac:dyDescent="0.2">
      <c r="A47" s="7">
        <v>42662.804810000001</v>
      </c>
      <c r="B47" s="1" t="s">
        <v>82</v>
      </c>
      <c r="C47" s="1">
        <v>3</v>
      </c>
      <c r="D47" s="1" t="s">
        <v>52</v>
      </c>
      <c r="E47" s="1">
        <v>4</v>
      </c>
      <c r="F47" s="1" t="s">
        <v>68</v>
      </c>
      <c r="G47" s="1">
        <v>3</v>
      </c>
      <c r="H47" s="1">
        <v>3</v>
      </c>
      <c r="I47" s="1">
        <v>5</v>
      </c>
      <c r="J47" s="1" t="s">
        <v>52</v>
      </c>
      <c r="K47" s="1" t="s">
        <v>69</v>
      </c>
      <c r="L47" s="1" t="s">
        <v>52</v>
      </c>
      <c r="M47" s="1" t="s">
        <v>52</v>
      </c>
      <c r="N47" s="1" t="s">
        <v>52</v>
      </c>
      <c r="O47" s="1" t="s">
        <v>52</v>
      </c>
      <c r="P47" s="1">
        <v>5</v>
      </c>
      <c r="Q47" s="1">
        <v>4</v>
      </c>
      <c r="R47" s="1">
        <v>7</v>
      </c>
      <c r="S47" s="1" t="s">
        <v>208</v>
      </c>
      <c r="T47" s="1" t="s">
        <v>177</v>
      </c>
      <c r="U47" s="1" t="s">
        <v>49</v>
      </c>
      <c r="V47" s="1" t="s">
        <v>49</v>
      </c>
      <c r="W47" s="1">
        <v>2</v>
      </c>
      <c r="X47" s="1" t="s">
        <v>49</v>
      </c>
      <c r="Y47" s="1" t="s">
        <v>147</v>
      </c>
      <c r="Z47" s="1" t="s">
        <v>102</v>
      </c>
      <c r="AA47" s="1">
        <v>2</v>
      </c>
      <c r="AB47" s="1">
        <v>3</v>
      </c>
      <c r="AC47" s="1" t="s">
        <v>49</v>
      </c>
      <c r="AD47" s="1" t="s">
        <v>49</v>
      </c>
      <c r="AE47" s="1" t="s">
        <v>103</v>
      </c>
      <c r="AF47" s="1">
        <v>2</v>
      </c>
      <c r="AG47" s="1" t="s">
        <v>88</v>
      </c>
      <c r="AH47" s="1" t="s">
        <v>74</v>
      </c>
      <c r="AI47" s="1" t="s">
        <v>52</v>
      </c>
      <c r="AJ47" s="1" t="s">
        <v>58</v>
      </c>
      <c r="AK47" s="1" t="s">
        <v>89</v>
      </c>
      <c r="AL47" s="1" t="s">
        <v>96</v>
      </c>
      <c r="AM47" s="1" t="s">
        <v>52</v>
      </c>
      <c r="AN47" s="1" t="s">
        <v>61</v>
      </c>
      <c r="AO47" s="1">
        <v>7</v>
      </c>
      <c r="AP47" s="1" t="s">
        <v>91</v>
      </c>
      <c r="AQ47" s="1" t="s">
        <v>78</v>
      </c>
      <c r="AR47" s="1" t="s">
        <v>64</v>
      </c>
      <c r="AS47" s="1" t="s">
        <v>80</v>
      </c>
      <c r="AT47" s="1" t="s">
        <v>66</v>
      </c>
      <c r="AU47" s="2"/>
      <c r="AV47" s="70" t="s">
        <v>209</v>
      </c>
    </row>
    <row r="48" spans="1:48" ht="12.75" x14ac:dyDescent="0.2">
      <c r="A48" s="7">
        <v>42662.817138078703</v>
      </c>
      <c r="B48" s="1" t="s">
        <v>82</v>
      </c>
      <c r="C48" s="1">
        <v>3</v>
      </c>
      <c r="D48" s="1" t="s">
        <v>52</v>
      </c>
      <c r="E48" s="1">
        <v>2</v>
      </c>
      <c r="F48" s="1" t="s">
        <v>68</v>
      </c>
      <c r="G48" s="1">
        <v>3</v>
      </c>
      <c r="H48" s="1">
        <v>2</v>
      </c>
      <c r="I48" s="1">
        <v>3</v>
      </c>
      <c r="J48" s="1" t="s">
        <v>52</v>
      </c>
      <c r="K48" s="1" t="s">
        <v>83</v>
      </c>
      <c r="L48" s="1" t="s">
        <v>52</v>
      </c>
      <c r="M48" s="1" t="s">
        <v>52</v>
      </c>
      <c r="N48" s="1" t="s">
        <v>52</v>
      </c>
      <c r="O48" s="1" t="s">
        <v>52</v>
      </c>
      <c r="P48" s="1">
        <v>1</v>
      </c>
      <c r="Q48" s="1">
        <v>1</v>
      </c>
      <c r="R48" s="1">
        <v>10</v>
      </c>
      <c r="S48" s="1" t="s">
        <v>70</v>
      </c>
      <c r="T48" s="1" t="s">
        <v>59</v>
      </c>
      <c r="U48" s="1" t="s">
        <v>52</v>
      </c>
      <c r="V48" s="1" t="s">
        <v>49</v>
      </c>
      <c r="W48" s="1">
        <v>2</v>
      </c>
      <c r="X48" s="1" t="s">
        <v>49</v>
      </c>
      <c r="Y48" s="1" t="s">
        <v>127</v>
      </c>
      <c r="Z48" s="1" t="s">
        <v>210</v>
      </c>
      <c r="AA48" s="1">
        <v>4</v>
      </c>
      <c r="AB48" s="1">
        <v>3</v>
      </c>
      <c r="AC48" s="1" t="s">
        <v>49</v>
      </c>
      <c r="AD48" s="1" t="s">
        <v>49</v>
      </c>
      <c r="AE48" s="1" t="s">
        <v>72</v>
      </c>
      <c r="AF48" s="1">
        <v>3</v>
      </c>
      <c r="AG48" s="1" t="s">
        <v>88</v>
      </c>
      <c r="AH48" s="1" t="s">
        <v>109</v>
      </c>
      <c r="AI48" s="1" t="s">
        <v>52</v>
      </c>
      <c r="AJ48" s="1" t="s">
        <v>58</v>
      </c>
      <c r="AK48" s="1" t="s">
        <v>89</v>
      </c>
      <c r="AL48" s="1" t="s">
        <v>136</v>
      </c>
      <c r="AM48" s="1" t="s">
        <v>52</v>
      </c>
      <c r="AN48" s="1" t="s">
        <v>90</v>
      </c>
      <c r="AO48" s="1">
        <v>7</v>
      </c>
      <c r="AP48" s="1" t="s">
        <v>91</v>
      </c>
      <c r="AQ48" s="1" t="s">
        <v>97</v>
      </c>
      <c r="AR48" s="1" t="s">
        <v>79</v>
      </c>
      <c r="AS48" s="1" t="s">
        <v>80</v>
      </c>
      <c r="AT48" s="1" t="s">
        <v>66</v>
      </c>
      <c r="AU48" s="2"/>
      <c r="AV48" s="2" t="s">
        <v>211</v>
      </c>
    </row>
    <row r="49" spans="1:48" ht="12.75" x14ac:dyDescent="0.2">
      <c r="A49" s="7">
        <v>42662.829504155088</v>
      </c>
      <c r="B49" s="1" t="s">
        <v>82</v>
      </c>
      <c r="C49" s="1">
        <v>3</v>
      </c>
      <c r="D49" s="1" t="s">
        <v>52</v>
      </c>
      <c r="E49" s="1">
        <v>3</v>
      </c>
      <c r="F49" s="1" t="s">
        <v>68</v>
      </c>
      <c r="G49" s="1">
        <v>1</v>
      </c>
      <c r="H49" s="1">
        <v>4</v>
      </c>
      <c r="I49" s="1">
        <v>2</v>
      </c>
      <c r="J49" s="1" t="s">
        <v>52</v>
      </c>
      <c r="K49" s="1" t="s">
        <v>99</v>
      </c>
      <c r="L49" s="1" t="s">
        <v>49</v>
      </c>
      <c r="M49" s="1" t="s">
        <v>49</v>
      </c>
      <c r="N49" s="1" t="s">
        <v>52</v>
      </c>
      <c r="O49" s="1" t="s">
        <v>49</v>
      </c>
      <c r="P49" s="1">
        <v>1</v>
      </c>
      <c r="Q49" s="1">
        <v>1</v>
      </c>
      <c r="R49" s="1">
        <v>5</v>
      </c>
      <c r="S49" s="1" t="s">
        <v>212</v>
      </c>
      <c r="T49" s="1" t="s">
        <v>85</v>
      </c>
      <c r="U49" s="1" t="s">
        <v>49</v>
      </c>
      <c r="V49" s="1" t="s">
        <v>49</v>
      </c>
      <c r="W49" s="1">
        <v>6</v>
      </c>
      <c r="X49" s="1" t="s">
        <v>49</v>
      </c>
      <c r="Y49" s="1" t="s">
        <v>213</v>
      </c>
      <c r="Z49" s="1" t="s">
        <v>214</v>
      </c>
      <c r="AA49" s="1">
        <v>3</v>
      </c>
      <c r="AB49" s="1">
        <v>1</v>
      </c>
      <c r="AC49" s="1" t="s">
        <v>49</v>
      </c>
      <c r="AD49" s="1" t="s">
        <v>49</v>
      </c>
      <c r="AE49" s="1" t="s">
        <v>103</v>
      </c>
      <c r="AF49" s="1">
        <v>6</v>
      </c>
      <c r="AG49" s="1" t="s">
        <v>56</v>
      </c>
      <c r="AH49" s="1" t="s">
        <v>149</v>
      </c>
      <c r="AI49" s="1" t="s">
        <v>49</v>
      </c>
      <c r="AJ49" s="1" t="s">
        <v>58</v>
      </c>
      <c r="AK49" s="1" t="s">
        <v>54</v>
      </c>
      <c r="AL49" s="1" t="s">
        <v>136</v>
      </c>
      <c r="AM49" s="1" t="s">
        <v>52</v>
      </c>
      <c r="AN49" s="1" t="s">
        <v>117</v>
      </c>
      <c r="AO49" s="1">
        <v>1</v>
      </c>
      <c r="AP49" s="1" t="s">
        <v>77</v>
      </c>
      <c r="AQ49" s="1" t="s">
        <v>78</v>
      </c>
      <c r="AR49" s="1" t="s">
        <v>64</v>
      </c>
      <c r="AS49" s="1" t="s">
        <v>80</v>
      </c>
      <c r="AT49" s="1" t="s">
        <v>98</v>
      </c>
      <c r="AU49" s="2"/>
      <c r="AV49" s="69" t="s">
        <v>215</v>
      </c>
    </row>
    <row r="50" spans="1:48" ht="12.75" x14ac:dyDescent="0.2">
      <c r="A50" s="7">
        <v>42662.902879652778</v>
      </c>
      <c r="B50" s="1" t="s">
        <v>48</v>
      </c>
      <c r="C50" s="1">
        <v>4</v>
      </c>
      <c r="D50" s="1" t="s">
        <v>52</v>
      </c>
      <c r="E50" s="1">
        <v>3</v>
      </c>
      <c r="F50" s="1" t="s">
        <v>68</v>
      </c>
      <c r="G50" s="1">
        <v>1</v>
      </c>
      <c r="H50" s="1">
        <v>3</v>
      </c>
      <c r="I50" s="1">
        <v>5</v>
      </c>
      <c r="J50" s="1" t="s">
        <v>52</v>
      </c>
      <c r="K50" s="1" t="s">
        <v>69</v>
      </c>
      <c r="L50" s="1" t="s">
        <v>49</v>
      </c>
      <c r="M50" s="1" t="s">
        <v>52</v>
      </c>
      <c r="N50" s="1" t="s">
        <v>52</v>
      </c>
      <c r="O50" s="1" t="s">
        <v>52</v>
      </c>
      <c r="P50" s="1">
        <v>4</v>
      </c>
      <c r="Q50" s="1">
        <v>3</v>
      </c>
      <c r="R50" s="1">
        <v>5</v>
      </c>
      <c r="S50" s="1" t="s">
        <v>216</v>
      </c>
      <c r="T50" s="1" t="s">
        <v>85</v>
      </c>
      <c r="U50" s="1" t="s">
        <v>49</v>
      </c>
      <c r="V50" s="1" t="s">
        <v>49</v>
      </c>
      <c r="W50" s="1">
        <v>2</v>
      </c>
      <c r="X50" s="1" t="s">
        <v>52</v>
      </c>
      <c r="Y50" s="1" t="s">
        <v>86</v>
      </c>
      <c r="Z50" s="1" t="s">
        <v>217</v>
      </c>
      <c r="AA50" s="1">
        <v>5</v>
      </c>
      <c r="AB50" s="1">
        <v>4</v>
      </c>
      <c r="AC50" s="1" t="s">
        <v>49</v>
      </c>
      <c r="AD50" s="1" t="s">
        <v>52</v>
      </c>
      <c r="AE50" s="1" t="s">
        <v>103</v>
      </c>
      <c r="AF50" s="1">
        <v>1</v>
      </c>
      <c r="AG50" s="1" t="s">
        <v>88</v>
      </c>
      <c r="AH50" s="1" t="s">
        <v>74</v>
      </c>
      <c r="AI50" s="1" t="s">
        <v>52</v>
      </c>
      <c r="AJ50" s="1" t="s">
        <v>58</v>
      </c>
      <c r="AK50" s="1" t="s">
        <v>59</v>
      </c>
      <c r="AM50" s="1" t="s">
        <v>49</v>
      </c>
      <c r="AN50" s="1" t="s">
        <v>61</v>
      </c>
      <c r="AO50" s="1">
        <v>1</v>
      </c>
      <c r="AP50" s="1" t="s">
        <v>128</v>
      </c>
      <c r="AQ50" s="1" t="s">
        <v>78</v>
      </c>
      <c r="AR50" s="1" t="s">
        <v>79</v>
      </c>
      <c r="AS50" s="1" t="s">
        <v>65</v>
      </c>
      <c r="AT50" s="1" t="s">
        <v>98</v>
      </c>
      <c r="AU50" s="2"/>
      <c r="AV50" s="69" t="s">
        <v>218</v>
      </c>
    </row>
    <row r="51" spans="1:48" ht="12.75" x14ac:dyDescent="0.2">
      <c r="A51" s="7">
        <v>42662.912012835644</v>
      </c>
      <c r="B51" s="1" t="s">
        <v>219</v>
      </c>
      <c r="C51" s="1">
        <v>4</v>
      </c>
      <c r="D51" s="1" t="s">
        <v>52</v>
      </c>
      <c r="E51" s="1">
        <v>3</v>
      </c>
      <c r="F51" s="1" t="s">
        <v>68</v>
      </c>
      <c r="G51" s="1">
        <v>1</v>
      </c>
      <c r="H51" s="1">
        <v>2</v>
      </c>
      <c r="I51" s="1">
        <v>3</v>
      </c>
      <c r="J51" s="1" t="s">
        <v>49</v>
      </c>
      <c r="K51" s="1" t="s">
        <v>99</v>
      </c>
      <c r="L51" s="1" t="s">
        <v>49</v>
      </c>
      <c r="M51" s="1" t="s">
        <v>49</v>
      </c>
      <c r="N51" s="1" t="s">
        <v>52</v>
      </c>
      <c r="O51" s="1" t="s">
        <v>49</v>
      </c>
      <c r="P51" s="1">
        <v>7</v>
      </c>
      <c r="Q51" s="1">
        <v>6</v>
      </c>
      <c r="R51" s="1">
        <v>9</v>
      </c>
      <c r="S51" s="1" t="s">
        <v>220</v>
      </c>
      <c r="T51" s="1" t="s">
        <v>54</v>
      </c>
      <c r="U51" s="1" t="s">
        <v>49</v>
      </c>
      <c r="V51" s="1" t="s">
        <v>49</v>
      </c>
      <c r="W51" s="1">
        <v>7</v>
      </c>
      <c r="X51" s="1" t="s">
        <v>49</v>
      </c>
      <c r="Y51" s="1" t="s">
        <v>135</v>
      </c>
      <c r="Z51" s="1" t="s">
        <v>102</v>
      </c>
      <c r="AA51" s="1">
        <v>2</v>
      </c>
      <c r="AB51" s="1">
        <v>1</v>
      </c>
      <c r="AC51" s="1" t="s">
        <v>49</v>
      </c>
      <c r="AD51" s="1" t="s">
        <v>49</v>
      </c>
      <c r="AE51" s="1" t="s">
        <v>121</v>
      </c>
      <c r="AF51" s="1">
        <v>6</v>
      </c>
      <c r="AG51" s="1" t="s">
        <v>56</v>
      </c>
      <c r="AH51" s="1" t="s">
        <v>149</v>
      </c>
      <c r="AI51" s="1" t="s">
        <v>49</v>
      </c>
      <c r="AJ51" s="1" t="s">
        <v>75</v>
      </c>
      <c r="AK51" s="1" t="s">
        <v>89</v>
      </c>
      <c r="AL51" s="1" t="s">
        <v>136</v>
      </c>
      <c r="AM51" s="1" t="s">
        <v>49</v>
      </c>
      <c r="AN51" s="1" t="s">
        <v>89</v>
      </c>
      <c r="AO51" s="1">
        <v>6</v>
      </c>
      <c r="AP51" s="1" t="s">
        <v>77</v>
      </c>
      <c r="AQ51" s="1" t="s">
        <v>181</v>
      </c>
      <c r="AR51" s="1" t="s">
        <v>79</v>
      </c>
      <c r="AS51" s="1" t="s">
        <v>80</v>
      </c>
      <c r="AT51" s="1" t="s">
        <v>98</v>
      </c>
    </row>
    <row r="52" spans="1:48" ht="12.75" x14ac:dyDescent="0.2">
      <c r="A52" s="7">
        <v>42662.913530497681</v>
      </c>
      <c r="B52" s="1" t="s">
        <v>67</v>
      </c>
      <c r="C52" s="1">
        <v>5</v>
      </c>
      <c r="D52" s="1" t="s">
        <v>52</v>
      </c>
      <c r="E52" s="1">
        <v>5</v>
      </c>
      <c r="F52" s="1" t="s">
        <v>68</v>
      </c>
      <c r="G52" s="1">
        <v>1</v>
      </c>
      <c r="H52" s="1">
        <v>3</v>
      </c>
      <c r="I52" s="1">
        <v>6</v>
      </c>
      <c r="J52" s="1" t="s">
        <v>52</v>
      </c>
      <c r="K52" s="1" t="s">
        <v>99</v>
      </c>
      <c r="L52" s="1" t="s">
        <v>49</v>
      </c>
      <c r="M52" s="1" t="s">
        <v>52</v>
      </c>
      <c r="N52" s="1" t="s">
        <v>52</v>
      </c>
      <c r="O52" s="1" t="s">
        <v>52</v>
      </c>
      <c r="P52" s="1">
        <v>1</v>
      </c>
      <c r="Q52" s="1">
        <v>1</v>
      </c>
      <c r="R52" s="1">
        <v>10</v>
      </c>
      <c r="S52" s="1" t="s">
        <v>124</v>
      </c>
      <c r="T52" s="1" t="s">
        <v>85</v>
      </c>
      <c r="U52" s="1" t="s">
        <v>49</v>
      </c>
      <c r="V52" s="1" t="s">
        <v>49</v>
      </c>
      <c r="W52" s="1">
        <v>5</v>
      </c>
      <c r="X52" s="1" t="s">
        <v>49</v>
      </c>
      <c r="Y52" s="1" t="s">
        <v>221</v>
      </c>
      <c r="Z52" s="1" t="s">
        <v>102</v>
      </c>
      <c r="AA52" s="1">
        <v>3</v>
      </c>
      <c r="AB52" s="1">
        <v>6</v>
      </c>
      <c r="AC52" s="1" t="s">
        <v>49</v>
      </c>
      <c r="AD52" s="1" t="s">
        <v>49</v>
      </c>
      <c r="AE52" s="1" t="s">
        <v>121</v>
      </c>
      <c r="AF52" s="1">
        <v>5</v>
      </c>
      <c r="AG52" s="1" t="s">
        <v>95</v>
      </c>
      <c r="AH52" s="1" t="s">
        <v>57</v>
      </c>
      <c r="AI52" s="1" t="s">
        <v>49</v>
      </c>
      <c r="AJ52" s="1" t="s">
        <v>75</v>
      </c>
      <c r="AK52" s="1" t="s">
        <v>54</v>
      </c>
      <c r="AL52" s="1" t="s">
        <v>76</v>
      </c>
      <c r="AM52" s="1" t="s">
        <v>52</v>
      </c>
      <c r="AN52" s="1" t="s">
        <v>90</v>
      </c>
      <c r="AO52" s="1">
        <v>6</v>
      </c>
      <c r="AP52" s="1" t="s">
        <v>128</v>
      </c>
      <c r="AQ52" s="1" t="s">
        <v>105</v>
      </c>
      <c r="AR52" s="1" t="s">
        <v>79</v>
      </c>
      <c r="AS52" s="1" t="s">
        <v>80</v>
      </c>
      <c r="AT52" s="1" t="s">
        <v>98</v>
      </c>
      <c r="AU52" s="2"/>
      <c r="AV52" s="73" t="s">
        <v>222</v>
      </c>
    </row>
    <row r="53" spans="1:48" ht="12.75" x14ac:dyDescent="0.2">
      <c r="A53" s="7">
        <v>42662.947904664354</v>
      </c>
      <c r="B53" s="1" t="s">
        <v>82</v>
      </c>
      <c r="C53" s="1">
        <v>5</v>
      </c>
      <c r="D53" s="1" t="s">
        <v>49</v>
      </c>
      <c r="E53" s="1">
        <v>5</v>
      </c>
      <c r="F53" s="1" t="s">
        <v>68</v>
      </c>
      <c r="G53" s="1">
        <v>3</v>
      </c>
      <c r="H53" s="1">
        <v>1</v>
      </c>
      <c r="I53" s="1">
        <v>5</v>
      </c>
      <c r="J53" s="1" t="s">
        <v>52</v>
      </c>
      <c r="K53" s="1" t="s">
        <v>51</v>
      </c>
      <c r="L53" s="1" t="s">
        <v>49</v>
      </c>
      <c r="M53" s="1" t="s">
        <v>49</v>
      </c>
      <c r="N53" s="1" t="s">
        <v>49</v>
      </c>
      <c r="O53" s="1" t="s">
        <v>49</v>
      </c>
      <c r="P53" s="1">
        <v>2</v>
      </c>
      <c r="Q53" s="1">
        <v>4</v>
      </c>
      <c r="R53" s="1">
        <v>5</v>
      </c>
      <c r="S53" s="1" t="s">
        <v>223</v>
      </c>
      <c r="T53" s="1" t="s">
        <v>177</v>
      </c>
      <c r="U53" s="1" t="s">
        <v>52</v>
      </c>
      <c r="V53" s="1" t="s">
        <v>49</v>
      </c>
      <c r="W53" s="1">
        <v>2</v>
      </c>
      <c r="X53" s="1" t="s">
        <v>49</v>
      </c>
      <c r="Y53" s="1" t="s">
        <v>147</v>
      </c>
      <c r="Z53" s="1" t="s">
        <v>87</v>
      </c>
      <c r="AA53" s="1">
        <v>6</v>
      </c>
      <c r="AB53" s="1">
        <v>3</v>
      </c>
      <c r="AC53" s="1" t="s">
        <v>49</v>
      </c>
      <c r="AD53" s="1" t="s">
        <v>49</v>
      </c>
      <c r="AE53" s="1" t="s">
        <v>72</v>
      </c>
      <c r="AF53" s="1">
        <v>5</v>
      </c>
      <c r="AG53" s="1" t="s">
        <v>88</v>
      </c>
      <c r="AH53" s="1" t="s">
        <v>131</v>
      </c>
      <c r="AI53" s="1" t="s">
        <v>52</v>
      </c>
      <c r="AJ53" s="1" t="s">
        <v>58</v>
      </c>
      <c r="AK53" s="1" t="s">
        <v>59</v>
      </c>
      <c r="AL53" s="1" t="s">
        <v>224</v>
      </c>
      <c r="AM53" s="1" t="s">
        <v>52</v>
      </c>
      <c r="AN53" s="1" t="s">
        <v>117</v>
      </c>
      <c r="AO53" s="1">
        <v>1</v>
      </c>
      <c r="AP53" s="1" t="s">
        <v>91</v>
      </c>
      <c r="AQ53" s="1" t="s">
        <v>181</v>
      </c>
      <c r="AR53" s="1" t="s">
        <v>79</v>
      </c>
      <c r="AS53" s="1" t="s">
        <v>80</v>
      </c>
      <c r="AT53" s="1" t="s">
        <v>66</v>
      </c>
      <c r="AU53" s="2"/>
      <c r="AV53" s="68" t="s">
        <v>225</v>
      </c>
    </row>
    <row r="54" spans="1:48" ht="12.75" x14ac:dyDescent="0.2">
      <c r="A54" s="7">
        <v>42663.011005138891</v>
      </c>
      <c r="B54" s="1" t="s">
        <v>82</v>
      </c>
      <c r="C54" s="1">
        <v>3</v>
      </c>
      <c r="D54" s="1" t="s">
        <v>49</v>
      </c>
      <c r="E54" s="1">
        <v>5</v>
      </c>
      <c r="F54" s="1" t="s">
        <v>68</v>
      </c>
      <c r="G54" s="1">
        <v>5</v>
      </c>
      <c r="H54" s="1">
        <v>1</v>
      </c>
      <c r="I54" s="1">
        <v>3</v>
      </c>
      <c r="J54" s="1" t="s">
        <v>52</v>
      </c>
      <c r="K54" s="1" t="s">
        <v>69</v>
      </c>
      <c r="L54" s="1" t="s">
        <v>52</v>
      </c>
      <c r="M54" s="1" t="s">
        <v>52</v>
      </c>
      <c r="N54" s="1" t="s">
        <v>52</v>
      </c>
      <c r="O54" s="1" t="s">
        <v>49</v>
      </c>
      <c r="P54" s="1">
        <v>2</v>
      </c>
      <c r="Q54" s="1">
        <v>3</v>
      </c>
      <c r="R54" s="1">
        <v>3</v>
      </c>
      <c r="S54" s="1" t="s">
        <v>226</v>
      </c>
      <c r="T54" s="1" t="s">
        <v>177</v>
      </c>
      <c r="U54" s="1" t="s">
        <v>49</v>
      </c>
      <c r="V54" s="1" t="s">
        <v>49</v>
      </c>
      <c r="W54" s="1">
        <v>1</v>
      </c>
      <c r="X54" s="1" t="s">
        <v>52</v>
      </c>
      <c r="Y54" s="1" t="s">
        <v>127</v>
      </c>
      <c r="Z54" s="1" t="s">
        <v>94</v>
      </c>
      <c r="AA54" s="1">
        <v>5</v>
      </c>
      <c r="AB54" s="1">
        <v>6</v>
      </c>
      <c r="AC54" s="1" t="s">
        <v>49</v>
      </c>
      <c r="AD54" s="1" t="s">
        <v>49</v>
      </c>
      <c r="AE54" s="1" t="s">
        <v>103</v>
      </c>
      <c r="AF54" s="1">
        <v>2</v>
      </c>
      <c r="AG54" s="1" t="s">
        <v>88</v>
      </c>
      <c r="AH54" s="1" t="s">
        <v>74</v>
      </c>
      <c r="AI54" s="1" t="s">
        <v>49</v>
      </c>
      <c r="AJ54" s="1" t="s">
        <v>58</v>
      </c>
      <c r="AK54" s="1" t="s">
        <v>59</v>
      </c>
      <c r="AL54" s="1" t="s">
        <v>96</v>
      </c>
      <c r="AM54" s="1" t="s">
        <v>49</v>
      </c>
      <c r="AN54" s="1" t="s">
        <v>90</v>
      </c>
      <c r="AO54" s="1">
        <v>2</v>
      </c>
      <c r="AP54" s="1" t="s">
        <v>91</v>
      </c>
      <c r="AQ54" s="1" t="s">
        <v>78</v>
      </c>
      <c r="AR54" s="1" t="s">
        <v>79</v>
      </c>
      <c r="AS54" s="1" t="s">
        <v>80</v>
      </c>
      <c r="AT54" s="1" t="s">
        <v>66</v>
      </c>
      <c r="AU54" s="2"/>
      <c r="AV54" s="70" t="s">
        <v>227</v>
      </c>
    </row>
    <row r="55" spans="1:48" ht="12.75" x14ac:dyDescent="0.2">
      <c r="A55" s="7">
        <v>42663.02392871528</v>
      </c>
      <c r="B55" s="1" t="s">
        <v>48</v>
      </c>
      <c r="C55" s="1">
        <v>1</v>
      </c>
      <c r="D55" s="1" t="s">
        <v>52</v>
      </c>
      <c r="E55" s="1">
        <v>4</v>
      </c>
      <c r="F55" s="1" t="s">
        <v>68</v>
      </c>
      <c r="G55" s="1">
        <v>1</v>
      </c>
      <c r="H55" s="1">
        <v>5</v>
      </c>
      <c r="I55" s="1">
        <v>5</v>
      </c>
      <c r="J55" s="1" t="s">
        <v>52</v>
      </c>
      <c r="K55" s="1" t="s">
        <v>69</v>
      </c>
      <c r="L55" s="1" t="s">
        <v>52</v>
      </c>
      <c r="M55" s="1" t="s">
        <v>52</v>
      </c>
      <c r="N55" s="1" t="s">
        <v>52</v>
      </c>
      <c r="O55" s="1" t="s">
        <v>52</v>
      </c>
      <c r="P55" s="1">
        <v>3</v>
      </c>
      <c r="Q55" s="1">
        <v>4</v>
      </c>
      <c r="R55" s="1">
        <v>3</v>
      </c>
      <c r="S55" s="1" t="s">
        <v>107</v>
      </c>
      <c r="T55" s="1" t="s">
        <v>85</v>
      </c>
      <c r="U55" s="1" t="s">
        <v>52</v>
      </c>
      <c r="V55" s="1" t="s">
        <v>49</v>
      </c>
      <c r="W55" s="1">
        <v>2</v>
      </c>
      <c r="X55" s="1" t="s">
        <v>49</v>
      </c>
      <c r="Y55" s="1" t="s">
        <v>228</v>
      </c>
      <c r="Z55" s="1" t="s">
        <v>67</v>
      </c>
      <c r="AA55" s="1">
        <v>2</v>
      </c>
      <c r="AB55" s="1">
        <v>2</v>
      </c>
      <c r="AC55" s="1" t="s">
        <v>49</v>
      </c>
      <c r="AD55" s="1" t="s">
        <v>49</v>
      </c>
      <c r="AE55" s="1" t="s">
        <v>55</v>
      </c>
      <c r="AF55" s="1">
        <v>2</v>
      </c>
      <c r="AG55" s="1" t="s">
        <v>95</v>
      </c>
      <c r="AH55" s="1" t="s">
        <v>57</v>
      </c>
      <c r="AI55" s="1" t="s">
        <v>52</v>
      </c>
      <c r="AJ55" s="1" t="s">
        <v>229</v>
      </c>
      <c r="AK55" s="1" t="s">
        <v>59</v>
      </c>
      <c r="AL55" s="1" t="s">
        <v>163</v>
      </c>
      <c r="AM55" s="1" t="s">
        <v>52</v>
      </c>
      <c r="AN55" s="1" t="s">
        <v>61</v>
      </c>
      <c r="AO55" s="1">
        <v>2</v>
      </c>
      <c r="AP55" s="1" t="s">
        <v>62</v>
      </c>
      <c r="AQ55" s="1" t="s">
        <v>97</v>
      </c>
      <c r="AR55" s="1" t="s">
        <v>64</v>
      </c>
      <c r="AS55" s="1" t="s">
        <v>65</v>
      </c>
      <c r="AT55" s="1" t="s">
        <v>68</v>
      </c>
    </row>
    <row r="56" spans="1:48" ht="12.75" x14ac:dyDescent="0.2">
      <c r="A56" s="7">
        <v>42663.38473928241</v>
      </c>
      <c r="B56" s="1" t="s">
        <v>48</v>
      </c>
      <c r="C56" s="1">
        <v>1</v>
      </c>
      <c r="D56" s="1" t="s">
        <v>52</v>
      </c>
      <c r="E56" s="1">
        <v>3</v>
      </c>
      <c r="F56" s="1" t="s">
        <v>68</v>
      </c>
      <c r="G56" s="1">
        <v>3</v>
      </c>
      <c r="H56" s="1">
        <v>6</v>
      </c>
      <c r="I56" s="1">
        <v>6</v>
      </c>
      <c r="J56" s="1" t="s">
        <v>52</v>
      </c>
      <c r="K56" s="1" t="s">
        <v>83</v>
      </c>
      <c r="L56" s="1" t="s">
        <v>52</v>
      </c>
      <c r="M56" s="1" t="s">
        <v>52</v>
      </c>
      <c r="N56" s="1" t="s">
        <v>52</v>
      </c>
      <c r="O56" s="1" t="s">
        <v>52</v>
      </c>
      <c r="P56" s="1">
        <v>2</v>
      </c>
      <c r="Q56" s="1">
        <v>4</v>
      </c>
      <c r="R56" s="1">
        <v>5</v>
      </c>
      <c r="S56" s="1" t="s">
        <v>230</v>
      </c>
      <c r="T56" s="1" t="s">
        <v>54</v>
      </c>
      <c r="U56" s="1" t="s">
        <v>52</v>
      </c>
      <c r="V56" s="1" t="s">
        <v>49</v>
      </c>
      <c r="W56" s="1">
        <v>2</v>
      </c>
      <c r="X56" s="1" t="s">
        <v>49</v>
      </c>
      <c r="Y56" s="1" t="s">
        <v>231</v>
      </c>
      <c r="Z56" s="1" t="s">
        <v>67</v>
      </c>
      <c r="AA56" s="1">
        <v>2</v>
      </c>
      <c r="AB56" s="1">
        <v>2</v>
      </c>
      <c r="AC56" s="1" t="s">
        <v>49</v>
      </c>
      <c r="AD56" s="1" t="s">
        <v>49</v>
      </c>
      <c r="AE56" s="1" t="s">
        <v>121</v>
      </c>
      <c r="AF56" s="1">
        <v>1</v>
      </c>
      <c r="AG56" s="1" t="s">
        <v>95</v>
      </c>
      <c r="AH56" s="1" t="s">
        <v>57</v>
      </c>
      <c r="AI56" s="1" t="s">
        <v>52</v>
      </c>
      <c r="AJ56" s="1" t="s">
        <v>58</v>
      </c>
      <c r="AK56" s="1" t="s">
        <v>54</v>
      </c>
      <c r="AM56" s="1" t="s">
        <v>52</v>
      </c>
      <c r="AN56" s="1" t="s">
        <v>61</v>
      </c>
      <c r="AO56" s="1">
        <v>1</v>
      </c>
      <c r="AP56" s="1" t="s">
        <v>77</v>
      </c>
      <c r="AQ56" s="1" t="s">
        <v>97</v>
      </c>
      <c r="AR56" s="1" t="s">
        <v>64</v>
      </c>
      <c r="AS56" s="1" t="s">
        <v>65</v>
      </c>
      <c r="AT56" s="1" t="s">
        <v>66</v>
      </c>
      <c r="AU56" s="2"/>
      <c r="AV56" s="2" t="s">
        <v>232</v>
      </c>
    </row>
    <row r="57" spans="1:48" ht="12.75" x14ac:dyDescent="0.2">
      <c r="A57" s="7">
        <v>42663.427071875005</v>
      </c>
      <c r="B57" s="1" t="s">
        <v>48</v>
      </c>
      <c r="C57" s="1">
        <v>3</v>
      </c>
      <c r="D57" s="1" t="s">
        <v>52</v>
      </c>
      <c r="E57" s="1">
        <v>2</v>
      </c>
      <c r="F57" s="1" t="s">
        <v>68</v>
      </c>
      <c r="G57" s="1">
        <v>1</v>
      </c>
      <c r="H57" s="1">
        <v>6</v>
      </c>
      <c r="I57" s="1">
        <v>6</v>
      </c>
      <c r="J57" s="1" t="s">
        <v>52</v>
      </c>
      <c r="K57" s="1" t="s">
        <v>83</v>
      </c>
      <c r="L57" s="1" t="s">
        <v>49</v>
      </c>
      <c r="M57" s="1" t="s">
        <v>52</v>
      </c>
      <c r="N57" s="1" t="s">
        <v>52</v>
      </c>
      <c r="O57" s="1" t="s">
        <v>49</v>
      </c>
      <c r="P57" s="1">
        <v>9</v>
      </c>
      <c r="Q57" s="1">
        <v>5</v>
      </c>
      <c r="R57" s="1">
        <v>8</v>
      </c>
      <c r="S57" s="1" t="s">
        <v>233</v>
      </c>
      <c r="T57" s="1" t="s">
        <v>54</v>
      </c>
      <c r="U57" s="1" t="s">
        <v>49</v>
      </c>
      <c r="V57" s="1" t="s">
        <v>49</v>
      </c>
      <c r="W57" s="1">
        <v>3</v>
      </c>
      <c r="X57" s="1" t="s">
        <v>49</v>
      </c>
      <c r="Y57" s="1" t="s">
        <v>108</v>
      </c>
      <c r="Z57" s="1" t="s">
        <v>67</v>
      </c>
      <c r="AA57" s="1">
        <v>6</v>
      </c>
      <c r="AB57" s="1">
        <v>2</v>
      </c>
      <c r="AC57" s="1" t="s">
        <v>49</v>
      </c>
      <c r="AD57" s="1" t="s">
        <v>52</v>
      </c>
      <c r="AE57" s="1" t="s">
        <v>121</v>
      </c>
      <c r="AF57" s="1">
        <v>3</v>
      </c>
      <c r="AG57" s="1" t="s">
        <v>88</v>
      </c>
      <c r="AH57" s="1" t="s">
        <v>109</v>
      </c>
      <c r="AI57" s="1" t="s">
        <v>52</v>
      </c>
      <c r="AJ57" s="1" t="s">
        <v>234</v>
      </c>
      <c r="AK57" s="1" t="s">
        <v>89</v>
      </c>
      <c r="AM57" s="1" t="s">
        <v>49</v>
      </c>
      <c r="AN57" s="1" t="s">
        <v>117</v>
      </c>
      <c r="AO57" s="1">
        <v>1</v>
      </c>
      <c r="AP57" s="1" t="s">
        <v>128</v>
      </c>
      <c r="AQ57" s="1" t="s">
        <v>235</v>
      </c>
      <c r="AR57" s="1" t="s">
        <v>64</v>
      </c>
      <c r="AS57" s="1" t="s">
        <v>106</v>
      </c>
      <c r="AT57" s="1" t="s">
        <v>66</v>
      </c>
      <c r="AU57" s="2"/>
      <c r="AV57" s="73" t="s">
        <v>236</v>
      </c>
    </row>
    <row r="58" spans="1:48" ht="12.75" x14ac:dyDescent="0.2">
      <c r="A58" s="7">
        <v>42663.526765023147</v>
      </c>
      <c r="B58" s="1" t="s">
        <v>67</v>
      </c>
      <c r="C58" s="1">
        <v>4</v>
      </c>
      <c r="D58" s="1" t="s">
        <v>49</v>
      </c>
      <c r="E58" s="1">
        <v>5</v>
      </c>
      <c r="F58" s="1" t="s">
        <v>68</v>
      </c>
      <c r="G58" s="1">
        <v>1</v>
      </c>
      <c r="H58" s="1">
        <v>4</v>
      </c>
      <c r="I58" s="1">
        <v>5</v>
      </c>
      <c r="J58" s="1" t="s">
        <v>49</v>
      </c>
      <c r="K58" s="1" t="s">
        <v>69</v>
      </c>
      <c r="L58" s="1" t="s">
        <v>52</v>
      </c>
      <c r="M58" s="1" t="s">
        <v>52</v>
      </c>
      <c r="N58" s="1" t="s">
        <v>52</v>
      </c>
      <c r="O58" s="1" t="s">
        <v>49</v>
      </c>
      <c r="P58" s="1">
        <v>1</v>
      </c>
      <c r="Q58" s="1">
        <v>6</v>
      </c>
      <c r="R58" s="1">
        <v>1</v>
      </c>
      <c r="S58" s="1" t="s">
        <v>226</v>
      </c>
      <c r="T58" s="1" t="s">
        <v>177</v>
      </c>
      <c r="U58" s="1" t="s">
        <v>49</v>
      </c>
      <c r="V58" s="1" t="s">
        <v>52</v>
      </c>
      <c r="AA58" s="1">
        <v>1</v>
      </c>
      <c r="AB58" s="1">
        <v>1</v>
      </c>
      <c r="AC58" s="1" t="s">
        <v>52</v>
      </c>
      <c r="AP58" s="1" t="s">
        <v>91</v>
      </c>
      <c r="AQ58" s="1" t="s">
        <v>105</v>
      </c>
      <c r="AR58" s="1" t="s">
        <v>64</v>
      </c>
      <c r="AS58" s="1" t="s">
        <v>80</v>
      </c>
      <c r="AT58" s="1" t="s">
        <v>66</v>
      </c>
      <c r="AU58" s="2"/>
      <c r="AV58" s="70" t="s">
        <v>237</v>
      </c>
    </row>
    <row r="59" spans="1:48" ht="12.75" x14ac:dyDescent="0.2">
      <c r="A59" s="7">
        <v>42663.528488356482</v>
      </c>
      <c r="B59" s="1" t="s">
        <v>82</v>
      </c>
      <c r="C59" s="1">
        <v>2</v>
      </c>
      <c r="D59" s="1" t="s">
        <v>52</v>
      </c>
      <c r="E59" s="1">
        <v>0</v>
      </c>
      <c r="F59" s="1" t="s">
        <v>68</v>
      </c>
      <c r="G59" s="1">
        <v>2</v>
      </c>
      <c r="H59" s="1">
        <v>4</v>
      </c>
      <c r="I59" s="1">
        <v>3</v>
      </c>
      <c r="J59" s="1" t="s">
        <v>52</v>
      </c>
      <c r="K59" s="1" t="s">
        <v>69</v>
      </c>
      <c r="L59" s="1" t="s">
        <v>49</v>
      </c>
      <c r="M59" s="1" t="s">
        <v>52</v>
      </c>
      <c r="N59" s="1" t="s">
        <v>49</v>
      </c>
      <c r="O59" s="1" t="s">
        <v>52</v>
      </c>
      <c r="P59" s="1">
        <v>1</v>
      </c>
      <c r="Q59" s="1">
        <v>3</v>
      </c>
      <c r="R59" s="1">
        <v>2</v>
      </c>
      <c r="S59" s="1" t="s">
        <v>150</v>
      </c>
      <c r="T59" s="1" t="s">
        <v>59</v>
      </c>
      <c r="U59" s="1" t="s">
        <v>52</v>
      </c>
      <c r="V59" s="1" t="s">
        <v>49</v>
      </c>
      <c r="W59" s="1">
        <v>1</v>
      </c>
      <c r="X59" s="1" t="s">
        <v>49</v>
      </c>
      <c r="Y59" s="1" t="s">
        <v>93</v>
      </c>
      <c r="Z59" s="1" t="s">
        <v>238</v>
      </c>
      <c r="AA59" s="1">
        <v>5</v>
      </c>
      <c r="AB59" s="1">
        <v>3</v>
      </c>
      <c r="AC59" s="1" t="s">
        <v>49</v>
      </c>
      <c r="AD59" s="1" t="s">
        <v>49</v>
      </c>
      <c r="AE59" s="1" t="s">
        <v>55</v>
      </c>
      <c r="AF59" s="1">
        <v>3</v>
      </c>
      <c r="AG59" s="1" t="s">
        <v>88</v>
      </c>
      <c r="AH59" s="1" t="s">
        <v>57</v>
      </c>
      <c r="AI59" s="1" t="s">
        <v>49</v>
      </c>
      <c r="AJ59" s="1" t="s">
        <v>58</v>
      </c>
      <c r="AK59" s="1" t="s">
        <v>59</v>
      </c>
      <c r="AL59" s="1" t="s">
        <v>96</v>
      </c>
      <c r="AM59" s="1" t="s">
        <v>49</v>
      </c>
      <c r="AN59" s="1" t="s">
        <v>90</v>
      </c>
      <c r="AO59" s="1">
        <v>1</v>
      </c>
      <c r="AP59" s="1" t="s">
        <v>77</v>
      </c>
      <c r="AQ59" s="1" t="s">
        <v>97</v>
      </c>
      <c r="AR59" s="1" t="s">
        <v>64</v>
      </c>
      <c r="AS59" s="1" t="s">
        <v>80</v>
      </c>
      <c r="AT59" s="1" t="s">
        <v>66</v>
      </c>
      <c r="AU59" s="2"/>
      <c r="AV59" s="70" t="s">
        <v>239</v>
      </c>
    </row>
    <row r="60" spans="1:48" ht="12.75" x14ac:dyDescent="0.2">
      <c r="A60" s="7">
        <v>42663.559374953707</v>
      </c>
      <c r="B60" s="1" t="s">
        <v>48</v>
      </c>
      <c r="C60" s="1">
        <v>2</v>
      </c>
      <c r="E60" s="1">
        <v>5</v>
      </c>
      <c r="F60" s="1" t="s">
        <v>50</v>
      </c>
      <c r="G60" s="1">
        <v>2</v>
      </c>
      <c r="H60" s="1">
        <v>3</v>
      </c>
      <c r="I60" s="1">
        <v>2</v>
      </c>
      <c r="J60" s="1" t="s">
        <v>52</v>
      </c>
      <c r="K60" s="1" t="s">
        <v>51</v>
      </c>
      <c r="L60" s="1" t="s">
        <v>49</v>
      </c>
      <c r="M60" s="1" t="s">
        <v>49</v>
      </c>
      <c r="N60" s="1" t="s">
        <v>52</v>
      </c>
      <c r="O60" s="1" t="s">
        <v>49</v>
      </c>
      <c r="P60" s="1">
        <v>4</v>
      </c>
      <c r="Q60" s="1">
        <v>4</v>
      </c>
      <c r="R60" s="1">
        <v>10</v>
      </c>
      <c r="S60" s="1" t="s">
        <v>53</v>
      </c>
      <c r="T60" s="1" t="s">
        <v>54</v>
      </c>
      <c r="U60" s="1" t="s">
        <v>49</v>
      </c>
      <c r="V60" s="1" t="s">
        <v>52</v>
      </c>
      <c r="AA60" s="1">
        <v>5</v>
      </c>
      <c r="AB60" s="1">
        <v>1</v>
      </c>
      <c r="AC60" s="1" t="s">
        <v>49</v>
      </c>
      <c r="AD60" s="1" t="s">
        <v>49</v>
      </c>
      <c r="AE60" s="1" t="s">
        <v>72</v>
      </c>
      <c r="AF60" s="1">
        <v>5</v>
      </c>
      <c r="AG60" s="1" t="s">
        <v>73</v>
      </c>
      <c r="AH60" s="1" t="s">
        <v>57</v>
      </c>
      <c r="AI60" s="1" t="s">
        <v>52</v>
      </c>
      <c r="AJ60" s="1" t="s">
        <v>75</v>
      </c>
      <c r="AK60" s="1" t="s">
        <v>89</v>
      </c>
      <c r="AL60" s="1" t="s">
        <v>122</v>
      </c>
      <c r="AM60" s="1" t="s">
        <v>49</v>
      </c>
      <c r="AN60" s="1" t="s">
        <v>61</v>
      </c>
      <c r="AO60" s="1">
        <v>1</v>
      </c>
      <c r="AP60" s="1" t="s">
        <v>169</v>
      </c>
      <c r="AQ60" s="1" t="s">
        <v>97</v>
      </c>
      <c r="AR60" s="1" t="s">
        <v>64</v>
      </c>
      <c r="AS60" s="1" t="s">
        <v>65</v>
      </c>
      <c r="AT60" s="1" t="s">
        <v>66</v>
      </c>
    </row>
    <row r="61" spans="1:48" ht="12.75" x14ac:dyDescent="0.2">
      <c r="A61" s="7">
        <v>42663.579161643516</v>
      </c>
      <c r="B61" s="1" t="s">
        <v>48</v>
      </c>
      <c r="C61" s="1">
        <v>4</v>
      </c>
      <c r="D61" s="1" t="s">
        <v>49</v>
      </c>
      <c r="E61" s="1">
        <v>5</v>
      </c>
      <c r="F61" s="1" t="s">
        <v>50</v>
      </c>
      <c r="G61" s="1">
        <v>3</v>
      </c>
      <c r="H61" s="1">
        <v>4</v>
      </c>
      <c r="I61" s="1">
        <v>4</v>
      </c>
      <c r="J61" s="1" t="s">
        <v>49</v>
      </c>
      <c r="K61" s="1" t="s">
        <v>99</v>
      </c>
      <c r="L61" s="1" t="s">
        <v>52</v>
      </c>
      <c r="M61" s="1" t="s">
        <v>52</v>
      </c>
      <c r="N61" s="1" t="s">
        <v>49</v>
      </c>
      <c r="O61" s="1" t="s">
        <v>49</v>
      </c>
      <c r="P61" s="1">
        <v>2</v>
      </c>
      <c r="Q61" s="1">
        <v>3</v>
      </c>
      <c r="R61" s="1">
        <v>4</v>
      </c>
      <c r="S61" s="1" t="s">
        <v>240</v>
      </c>
      <c r="T61" s="1" t="s">
        <v>59</v>
      </c>
      <c r="U61" s="1" t="s">
        <v>49</v>
      </c>
      <c r="V61" s="1" t="s">
        <v>49</v>
      </c>
      <c r="W61" s="1">
        <v>1</v>
      </c>
      <c r="X61" s="1" t="s">
        <v>49</v>
      </c>
      <c r="Y61" s="1" t="s">
        <v>241</v>
      </c>
      <c r="Z61" s="1" t="s">
        <v>242</v>
      </c>
      <c r="AA61" s="1">
        <v>3</v>
      </c>
      <c r="AB61" s="1">
        <v>3</v>
      </c>
      <c r="AC61" s="1" t="s">
        <v>49</v>
      </c>
      <c r="AD61" s="1" t="s">
        <v>49</v>
      </c>
      <c r="AE61" s="1" t="s">
        <v>103</v>
      </c>
      <c r="AF61" s="1">
        <v>3</v>
      </c>
      <c r="AG61" s="1" t="s">
        <v>56</v>
      </c>
      <c r="AH61" s="1" t="s">
        <v>57</v>
      </c>
      <c r="AI61" s="1" t="s">
        <v>52</v>
      </c>
      <c r="AJ61" s="1" t="s">
        <v>75</v>
      </c>
      <c r="AK61" s="1" t="s">
        <v>59</v>
      </c>
      <c r="AL61" s="1" t="s">
        <v>224</v>
      </c>
      <c r="AN61" s="1" t="s">
        <v>61</v>
      </c>
      <c r="AO61" s="1">
        <v>1</v>
      </c>
      <c r="AP61" s="1" t="s">
        <v>169</v>
      </c>
      <c r="AQ61" s="1" t="s">
        <v>181</v>
      </c>
      <c r="AR61" s="1" t="s">
        <v>64</v>
      </c>
      <c r="AS61" s="1" t="s">
        <v>106</v>
      </c>
      <c r="AT61" s="1" t="s">
        <v>98</v>
      </c>
      <c r="AU61" s="2"/>
      <c r="AV61" s="70" t="s">
        <v>243</v>
      </c>
    </row>
    <row r="62" spans="1:48" ht="12.75" x14ac:dyDescent="0.2">
      <c r="A62" s="7">
        <v>42663.76528482639</v>
      </c>
      <c r="B62" s="1" t="s">
        <v>82</v>
      </c>
      <c r="C62" s="1">
        <v>5</v>
      </c>
      <c r="D62" s="1" t="s">
        <v>49</v>
      </c>
      <c r="E62" s="1">
        <v>3</v>
      </c>
      <c r="F62" s="1" t="s">
        <v>68</v>
      </c>
      <c r="G62" s="1">
        <v>2</v>
      </c>
      <c r="H62" s="1">
        <v>4</v>
      </c>
      <c r="I62" s="1">
        <v>5</v>
      </c>
      <c r="J62" s="1" t="s">
        <v>49</v>
      </c>
      <c r="K62" s="1" t="s">
        <v>69</v>
      </c>
      <c r="L62" s="1" t="s">
        <v>49</v>
      </c>
      <c r="M62" s="1" t="s">
        <v>49</v>
      </c>
      <c r="N62" s="1" t="s">
        <v>52</v>
      </c>
      <c r="O62" s="1" t="s">
        <v>49</v>
      </c>
      <c r="P62" s="1">
        <v>4</v>
      </c>
      <c r="Q62" s="1">
        <v>5</v>
      </c>
      <c r="R62" s="1">
        <v>5</v>
      </c>
      <c r="S62" s="1" t="s">
        <v>53</v>
      </c>
      <c r="T62" s="1" t="s">
        <v>85</v>
      </c>
      <c r="U62" s="1" t="s">
        <v>49</v>
      </c>
      <c r="V62" s="1" t="s">
        <v>49</v>
      </c>
      <c r="W62" s="1">
        <v>3</v>
      </c>
      <c r="X62" s="1" t="s">
        <v>52</v>
      </c>
      <c r="Y62" s="1" t="s">
        <v>139</v>
      </c>
      <c r="Z62" s="1" t="s">
        <v>244</v>
      </c>
      <c r="AA62" s="1">
        <v>2</v>
      </c>
      <c r="AB62" s="1">
        <v>3</v>
      </c>
      <c r="AC62" s="1" t="s">
        <v>49</v>
      </c>
      <c r="AD62" s="1" t="s">
        <v>49</v>
      </c>
      <c r="AE62" s="1" t="s">
        <v>72</v>
      </c>
      <c r="AF62" s="1">
        <v>4</v>
      </c>
      <c r="AG62" s="1" t="s">
        <v>56</v>
      </c>
      <c r="AH62" s="1" t="s">
        <v>57</v>
      </c>
      <c r="AI62" s="1" t="s">
        <v>52</v>
      </c>
      <c r="AJ62" s="1" t="s">
        <v>186</v>
      </c>
      <c r="AK62" s="1" t="s">
        <v>89</v>
      </c>
      <c r="AL62" s="1" t="s">
        <v>136</v>
      </c>
      <c r="AM62" s="1" t="s">
        <v>49</v>
      </c>
      <c r="AN62" s="1" t="s">
        <v>90</v>
      </c>
      <c r="AO62" s="1">
        <v>1</v>
      </c>
      <c r="AP62" s="1" t="s">
        <v>91</v>
      </c>
      <c r="AQ62" s="1" t="s">
        <v>97</v>
      </c>
      <c r="AR62" s="1" t="s">
        <v>64</v>
      </c>
      <c r="AS62" s="1" t="s">
        <v>80</v>
      </c>
      <c r="AT62" s="1" t="s">
        <v>66</v>
      </c>
    </row>
    <row r="63" spans="1:48" ht="12.75" x14ac:dyDescent="0.2">
      <c r="A63" s="7">
        <v>42663.937517372688</v>
      </c>
      <c r="B63" s="1" t="s">
        <v>48</v>
      </c>
      <c r="C63" s="1">
        <v>4</v>
      </c>
      <c r="D63" s="1" t="s">
        <v>49</v>
      </c>
      <c r="E63" s="1">
        <v>2</v>
      </c>
      <c r="F63" s="1" t="s">
        <v>68</v>
      </c>
      <c r="G63" s="1">
        <v>1</v>
      </c>
      <c r="H63" s="1">
        <v>5</v>
      </c>
      <c r="I63" s="1">
        <v>5</v>
      </c>
      <c r="J63" s="1" t="s">
        <v>52</v>
      </c>
      <c r="K63" s="1" t="s">
        <v>51</v>
      </c>
      <c r="L63" s="1" t="s">
        <v>49</v>
      </c>
      <c r="M63" s="1" t="s">
        <v>49</v>
      </c>
      <c r="N63" s="1" t="s">
        <v>49</v>
      </c>
      <c r="O63" s="1" t="s">
        <v>49</v>
      </c>
      <c r="P63" s="1">
        <v>1</v>
      </c>
      <c r="Q63" s="1">
        <v>4</v>
      </c>
      <c r="R63" s="1">
        <v>8</v>
      </c>
      <c r="S63" s="1" t="s">
        <v>245</v>
      </c>
      <c r="T63" s="1" t="s">
        <v>59</v>
      </c>
      <c r="U63" s="1" t="s">
        <v>49</v>
      </c>
      <c r="V63" s="1" t="s">
        <v>49</v>
      </c>
      <c r="W63" s="1">
        <v>1</v>
      </c>
      <c r="X63" s="1" t="s">
        <v>49</v>
      </c>
      <c r="Y63" s="1" t="s">
        <v>246</v>
      </c>
      <c r="Z63" s="1" t="s">
        <v>200</v>
      </c>
      <c r="AA63" s="1">
        <v>1</v>
      </c>
      <c r="AB63" s="1">
        <v>1</v>
      </c>
      <c r="AC63" s="1" t="s">
        <v>49</v>
      </c>
      <c r="AD63" s="1" t="s">
        <v>52</v>
      </c>
      <c r="AE63" s="1" t="s">
        <v>103</v>
      </c>
      <c r="AF63" s="1">
        <v>3</v>
      </c>
      <c r="AG63" s="1" t="s">
        <v>56</v>
      </c>
      <c r="AH63" s="1" t="s">
        <v>57</v>
      </c>
      <c r="AI63" s="1" t="s">
        <v>49</v>
      </c>
      <c r="AJ63" s="1" t="s">
        <v>58</v>
      </c>
      <c r="AK63" s="1" t="s">
        <v>61</v>
      </c>
      <c r="AL63" s="1" t="s">
        <v>116</v>
      </c>
      <c r="AM63" s="1" t="s">
        <v>49</v>
      </c>
      <c r="AN63" s="1" t="s">
        <v>90</v>
      </c>
      <c r="AO63" s="1">
        <v>8</v>
      </c>
      <c r="AP63" s="1" t="s">
        <v>91</v>
      </c>
      <c r="AQ63" s="1" t="s">
        <v>78</v>
      </c>
      <c r="AR63" s="1" t="s">
        <v>64</v>
      </c>
      <c r="AS63" s="1" t="s">
        <v>80</v>
      </c>
      <c r="AT63" s="1" t="s">
        <v>66</v>
      </c>
      <c r="AU63" s="2"/>
      <c r="AV63" s="68" t="s">
        <v>247</v>
      </c>
    </row>
    <row r="64" spans="1:48" ht="12.75" x14ac:dyDescent="0.2">
      <c r="A64" s="7">
        <v>42664.016225902778</v>
      </c>
      <c r="B64" s="1" t="s">
        <v>82</v>
      </c>
      <c r="C64" s="1">
        <v>1</v>
      </c>
      <c r="D64" s="1" t="s">
        <v>49</v>
      </c>
      <c r="E64" s="1">
        <v>2</v>
      </c>
      <c r="F64" s="1" t="s">
        <v>68</v>
      </c>
      <c r="G64" s="1">
        <v>1</v>
      </c>
      <c r="H64" s="1">
        <v>5</v>
      </c>
      <c r="I64" s="1">
        <v>5</v>
      </c>
      <c r="J64" s="1" t="s">
        <v>52</v>
      </c>
      <c r="K64" s="1" t="s">
        <v>83</v>
      </c>
      <c r="L64" s="1" t="s">
        <v>49</v>
      </c>
      <c r="M64" s="1" t="s">
        <v>49</v>
      </c>
      <c r="N64" s="1" t="s">
        <v>52</v>
      </c>
      <c r="O64" s="1" t="s">
        <v>49</v>
      </c>
      <c r="P64" s="1">
        <v>2</v>
      </c>
      <c r="Q64" s="1">
        <v>3</v>
      </c>
      <c r="R64" s="1">
        <v>5</v>
      </c>
      <c r="S64" s="1" t="s">
        <v>248</v>
      </c>
      <c r="T64" s="1" t="s">
        <v>85</v>
      </c>
      <c r="U64" s="1" t="s">
        <v>49</v>
      </c>
      <c r="V64" s="1" t="s">
        <v>49</v>
      </c>
      <c r="W64" s="1">
        <v>2</v>
      </c>
      <c r="X64" s="1" t="s">
        <v>49</v>
      </c>
      <c r="Y64" s="1" t="s">
        <v>111</v>
      </c>
      <c r="Z64" s="1" t="s">
        <v>102</v>
      </c>
      <c r="AA64" s="1">
        <v>6</v>
      </c>
      <c r="AB64" s="1">
        <v>4</v>
      </c>
      <c r="AC64" s="1" t="s">
        <v>49</v>
      </c>
      <c r="AD64" s="1" t="s">
        <v>49</v>
      </c>
      <c r="AE64" s="1" t="s">
        <v>72</v>
      </c>
      <c r="AF64" s="1">
        <v>3</v>
      </c>
      <c r="AG64" s="1" t="s">
        <v>88</v>
      </c>
      <c r="AH64" s="1" t="s">
        <v>74</v>
      </c>
      <c r="AI64" s="1" t="s">
        <v>52</v>
      </c>
      <c r="AJ64" s="1" t="s">
        <v>75</v>
      </c>
      <c r="AK64" s="1" t="s">
        <v>89</v>
      </c>
      <c r="AL64" s="1" t="s">
        <v>224</v>
      </c>
      <c r="AM64" s="1" t="s">
        <v>49</v>
      </c>
      <c r="AN64" s="1" t="s">
        <v>117</v>
      </c>
      <c r="AO64" s="1">
        <v>1</v>
      </c>
      <c r="AP64" s="1" t="s">
        <v>128</v>
      </c>
      <c r="AQ64" s="1" t="s">
        <v>235</v>
      </c>
      <c r="AR64" s="1" t="s">
        <v>64</v>
      </c>
      <c r="AS64" s="1" t="s">
        <v>65</v>
      </c>
      <c r="AT64" s="1" t="s">
        <v>66</v>
      </c>
      <c r="AU64" s="2"/>
      <c r="AV64" s="68" t="s">
        <v>249</v>
      </c>
    </row>
    <row r="65" spans="1:48" ht="12.75" x14ac:dyDescent="0.2">
      <c r="A65" s="7">
        <v>42664.419873773149</v>
      </c>
      <c r="B65" s="1" t="s">
        <v>48</v>
      </c>
      <c r="C65" s="1">
        <v>4</v>
      </c>
      <c r="D65" s="1" t="s">
        <v>49</v>
      </c>
      <c r="E65" s="1">
        <v>5</v>
      </c>
      <c r="F65" s="1" t="s">
        <v>50</v>
      </c>
      <c r="G65" s="1">
        <v>5</v>
      </c>
      <c r="H65" s="1">
        <v>3</v>
      </c>
      <c r="I65" s="1">
        <v>3</v>
      </c>
      <c r="J65" s="1" t="s">
        <v>49</v>
      </c>
      <c r="K65" s="1" t="s">
        <v>99</v>
      </c>
      <c r="L65" s="1" t="s">
        <v>49</v>
      </c>
      <c r="M65" s="1" t="s">
        <v>49</v>
      </c>
      <c r="N65" s="1" t="s">
        <v>52</v>
      </c>
      <c r="O65" s="1" t="s">
        <v>49</v>
      </c>
      <c r="P65" s="1">
        <v>8</v>
      </c>
      <c r="Q65" s="1">
        <v>6</v>
      </c>
      <c r="R65" s="1">
        <v>10</v>
      </c>
      <c r="S65" s="1" t="s">
        <v>159</v>
      </c>
      <c r="T65" s="1" t="s">
        <v>54</v>
      </c>
      <c r="U65" s="1" t="s">
        <v>49</v>
      </c>
      <c r="V65" s="1" t="s">
        <v>49</v>
      </c>
      <c r="W65" s="1">
        <v>2</v>
      </c>
      <c r="X65" s="1" t="s">
        <v>49</v>
      </c>
      <c r="Y65" s="1" t="s">
        <v>71</v>
      </c>
      <c r="Z65" s="1" t="s">
        <v>67</v>
      </c>
      <c r="AA65" s="1">
        <v>5</v>
      </c>
      <c r="AB65" s="1">
        <v>4</v>
      </c>
      <c r="AC65" s="1" t="s">
        <v>49</v>
      </c>
      <c r="AD65" s="1" t="s">
        <v>49</v>
      </c>
      <c r="AE65" s="1" t="s">
        <v>55</v>
      </c>
      <c r="AF65" s="1">
        <v>6</v>
      </c>
      <c r="AG65" s="1" t="s">
        <v>73</v>
      </c>
      <c r="AH65" s="1" t="s">
        <v>57</v>
      </c>
      <c r="AI65" s="1" t="s">
        <v>52</v>
      </c>
      <c r="AJ65" s="1" t="s">
        <v>75</v>
      </c>
      <c r="AK65" s="1" t="s">
        <v>54</v>
      </c>
      <c r="AL65" s="1" t="s">
        <v>224</v>
      </c>
      <c r="AM65" s="1" t="s">
        <v>49</v>
      </c>
      <c r="AN65" s="1" t="s">
        <v>89</v>
      </c>
      <c r="AO65" s="1">
        <v>4</v>
      </c>
      <c r="AP65" s="1" t="s">
        <v>128</v>
      </c>
      <c r="AQ65" s="1" t="s">
        <v>78</v>
      </c>
      <c r="AR65" s="1" t="s">
        <v>64</v>
      </c>
      <c r="AS65" s="1" t="s">
        <v>106</v>
      </c>
      <c r="AT65" s="1" t="s">
        <v>66</v>
      </c>
      <c r="AU65" s="2"/>
      <c r="AV65" s="70" t="s">
        <v>250</v>
      </c>
    </row>
    <row r="66" spans="1:48" ht="12.75" x14ac:dyDescent="0.2">
      <c r="A66" s="7">
        <v>42664.504889398144</v>
      </c>
      <c r="B66" s="1" t="s">
        <v>67</v>
      </c>
      <c r="C66" s="1">
        <v>2</v>
      </c>
      <c r="D66" s="1" t="s">
        <v>52</v>
      </c>
      <c r="E66" s="1">
        <v>4</v>
      </c>
      <c r="F66" s="1" t="s">
        <v>50</v>
      </c>
      <c r="G66" s="1">
        <v>1</v>
      </c>
      <c r="H66" s="1">
        <v>2</v>
      </c>
      <c r="I66" s="1">
        <v>3</v>
      </c>
      <c r="J66" s="1" t="s">
        <v>52</v>
      </c>
      <c r="K66" s="1" t="s">
        <v>99</v>
      </c>
      <c r="L66" s="1" t="s">
        <v>49</v>
      </c>
      <c r="M66" s="1" t="s">
        <v>52</v>
      </c>
      <c r="N66" s="1" t="s">
        <v>52</v>
      </c>
      <c r="O66" s="1" t="s">
        <v>49</v>
      </c>
      <c r="P66" s="1">
        <v>1</v>
      </c>
      <c r="Q66" s="1">
        <v>3</v>
      </c>
      <c r="R66" s="1">
        <v>4</v>
      </c>
      <c r="S66" s="1" t="s">
        <v>251</v>
      </c>
      <c r="T66" s="1" t="s">
        <v>85</v>
      </c>
      <c r="U66" s="1" t="s">
        <v>52</v>
      </c>
      <c r="V66" s="1" t="s">
        <v>49</v>
      </c>
      <c r="W66" s="1">
        <v>1</v>
      </c>
      <c r="X66" s="1" t="s">
        <v>52</v>
      </c>
      <c r="Y66" s="1" t="s">
        <v>101</v>
      </c>
      <c r="Z66" s="1" t="s">
        <v>67</v>
      </c>
      <c r="AA66" s="1">
        <v>5</v>
      </c>
      <c r="AB66" s="1">
        <v>5</v>
      </c>
      <c r="AC66" s="1" t="s">
        <v>49</v>
      </c>
      <c r="AD66" s="1" t="s">
        <v>49</v>
      </c>
      <c r="AE66" s="1" t="s">
        <v>121</v>
      </c>
      <c r="AF66" s="1">
        <v>4</v>
      </c>
      <c r="AG66" s="1" t="s">
        <v>73</v>
      </c>
      <c r="AH66" s="1" t="s">
        <v>57</v>
      </c>
      <c r="AI66" s="1" t="s">
        <v>49</v>
      </c>
      <c r="AJ66" s="1" t="s">
        <v>58</v>
      </c>
      <c r="AK66" s="1" t="s">
        <v>89</v>
      </c>
      <c r="AL66" s="1" t="s">
        <v>132</v>
      </c>
      <c r="AM66" s="1" t="s">
        <v>52</v>
      </c>
      <c r="AN66" s="1" t="s">
        <v>61</v>
      </c>
      <c r="AO66" s="1">
        <v>2</v>
      </c>
      <c r="AP66" s="1" t="s">
        <v>77</v>
      </c>
      <c r="AQ66" s="1" t="s">
        <v>78</v>
      </c>
      <c r="AR66" s="1" t="s">
        <v>64</v>
      </c>
      <c r="AS66" s="1" t="s">
        <v>80</v>
      </c>
      <c r="AT66" s="1" t="s">
        <v>66</v>
      </c>
      <c r="AU66" s="2"/>
      <c r="AV66" s="70" t="s">
        <v>252</v>
      </c>
    </row>
    <row r="67" spans="1:48" ht="12.75" x14ac:dyDescent="0.2">
      <c r="A67" s="7">
        <v>42665.58563209491</v>
      </c>
      <c r="B67" s="1" t="s">
        <v>48</v>
      </c>
      <c r="C67" s="1">
        <v>4</v>
      </c>
      <c r="D67" s="1" t="s">
        <v>52</v>
      </c>
      <c r="E67" s="1">
        <v>1</v>
      </c>
      <c r="F67" s="1" t="s">
        <v>68</v>
      </c>
      <c r="G67" s="1">
        <v>1</v>
      </c>
      <c r="H67" s="1">
        <v>4</v>
      </c>
      <c r="I67" s="1">
        <v>4</v>
      </c>
      <c r="J67" s="1" t="s">
        <v>52</v>
      </c>
      <c r="K67" s="1" t="s">
        <v>99</v>
      </c>
      <c r="L67" s="1" t="s">
        <v>49</v>
      </c>
      <c r="M67" s="1" t="s">
        <v>49</v>
      </c>
      <c r="N67" s="1" t="s">
        <v>52</v>
      </c>
      <c r="O67" s="1" t="s">
        <v>49</v>
      </c>
      <c r="P67" s="1">
        <v>2</v>
      </c>
      <c r="Q67" s="1">
        <v>5</v>
      </c>
      <c r="R67" s="1">
        <v>3</v>
      </c>
      <c r="S67" s="1" t="s">
        <v>253</v>
      </c>
      <c r="T67" s="1" t="s">
        <v>59</v>
      </c>
      <c r="U67" s="1" t="s">
        <v>49</v>
      </c>
      <c r="V67" s="1" t="s">
        <v>49</v>
      </c>
      <c r="W67" s="1">
        <v>2</v>
      </c>
      <c r="X67" s="1" t="s">
        <v>49</v>
      </c>
      <c r="Y67" s="1" t="s">
        <v>111</v>
      </c>
      <c r="Z67" s="1" t="s">
        <v>102</v>
      </c>
      <c r="AA67" s="1">
        <v>6</v>
      </c>
      <c r="AB67" s="1">
        <v>4</v>
      </c>
      <c r="AC67" s="1" t="s">
        <v>49</v>
      </c>
      <c r="AD67" s="1" t="s">
        <v>49</v>
      </c>
      <c r="AE67" s="1" t="s">
        <v>103</v>
      </c>
      <c r="AF67" s="1">
        <v>1</v>
      </c>
      <c r="AG67" s="1" t="s">
        <v>56</v>
      </c>
      <c r="AH67" s="1" t="s">
        <v>109</v>
      </c>
      <c r="AI67" s="1" t="s">
        <v>49</v>
      </c>
      <c r="AJ67" s="1" t="s">
        <v>58</v>
      </c>
      <c r="AK67" s="1" t="s">
        <v>89</v>
      </c>
      <c r="AL67" s="1" t="s">
        <v>60</v>
      </c>
      <c r="AM67" s="1" t="s">
        <v>52</v>
      </c>
      <c r="AN67" s="1" t="s">
        <v>61</v>
      </c>
      <c r="AO67" s="1">
        <v>1</v>
      </c>
      <c r="AP67" s="1" t="s">
        <v>77</v>
      </c>
      <c r="AQ67" s="1" t="s">
        <v>78</v>
      </c>
      <c r="AR67" s="1" t="s">
        <v>64</v>
      </c>
      <c r="AS67" s="1" t="s">
        <v>65</v>
      </c>
      <c r="AT67" s="1" t="s">
        <v>66</v>
      </c>
      <c r="AU67" s="2"/>
      <c r="AV67" s="74" t="s">
        <v>254</v>
      </c>
    </row>
    <row r="68" spans="1:48" ht="12.75" x14ac:dyDescent="0.2">
      <c r="A68" s="7">
        <v>42667.537381469912</v>
      </c>
      <c r="B68" s="1" t="s">
        <v>82</v>
      </c>
      <c r="C68" s="1">
        <v>4</v>
      </c>
      <c r="D68" s="1" t="s">
        <v>52</v>
      </c>
      <c r="E68" s="1">
        <v>3</v>
      </c>
      <c r="F68" s="1" t="s">
        <v>68</v>
      </c>
      <c r="G68" s="1">
        <v>2</v>
      </c>
      <c r="H68" s="1">
        <v>3</v>
      </c>
      <c r="I68" s="1">
        <v>5</v>
      </c>
      <c r="J68" s="1" t="s">
        <v>49</v>
      </c>
      <c r="K68" s="1" t="s">
        <v>83</v>
      </c>
      <c r="L68" s="1" t="s">
        <v>52</v>
      </c>
      <c r="M68" s="1" t="s">
        <v>52</v>
      </c>
      <c r="N68" s="1" t="s">
        <v>52</v>
      </c>
      <c r="O68" s="1" t="s">
        <v>49</v>
      </c>
      <c r="P68" s="1">
        <v>4</v>
      </c>
      <c r="Q68" s="1">
        <v>5</v>
      </c>
      <c r="R68" s="1">
        <v>5</v>
      </c>
      <c r="S68" s="1" t="s">
        <v>92</v>
      </c>
      <c r="T68" s="1" t="s">
        <v>85</v>
      </c>
      <c r="U68" s="1" t="s">
        <v>49</v>
      </c>
      <c r="V68" s="1" t="s">
        <v>49</v>
      </c>
      <c r="W68" s="1">
        <v>3</v>
      </c>
      <c r="X68" s="1" t="s">
        <v>49</v>
      </c>
      <c r="Y68" s="1" t="s">
        <v>255</v>
      </c>
      <c r="Z68" s="1" t="s">
        <v>67</v>
      </c>
      <c r="AA68" s="1">
        <v>4</v>
      </c>
      <c r="AB68" s="1">
        <v>5</v>
      </c>
      <c r="AC68" s="1" t="s">
        <v>49</v>
      </c>
      <c r="AD68" s="1" t="s">
        <v>49</v>
      </c>
      <c r="AE68" s="1" t="s">
        <v>121</v>
      </c>
      <c r="AF68" s="1">
        <v>1</v>
      </c>
      <c r="AG68" s="1" t="s">
        <v>88</v>
      </c>
      <c r="AH68" s="1" t="s">
        <v>74</v>
      </c>
      <c r="AI68" s="1" t="s">
        <v>49</v>
      </c>
      <c r="AJ68" s="1" t="s">
        <v>58</v>
      </c>
      <c r="AK68" s="1" t="s">
        <v>89</v>
      </c>
      <c r="AL68" s="1" t="s">
        <v>76</v>
      </c>
      <c r="AM68" s="1" t="s">
        <v>52</v>
      </c>
      <c r="AN68" s="1" t="s">
        <v>90</v>
      </c>
      <c r="AO68" s="1">
        <v>4</v>
      </c>
      <c r="AP68" s="1" t="s">
        <v>91</v>
      </c>
      <c r="AQ68" s="1" t="s">
        <v>78</v>
      </c>
      <c r="AR68" s="1" t="s">
        <v>64</v>
      </c>
      <c r="AS68" s="1" t="s">
        <v>80</v>
      </c>
      <c r="AT68" s="1" t="s">
        <v>66</v>
      </c>
      <c r="AU68" s="1" t="s">
        <v>257</v>
      </c>
      <c r="AV68" s="68" t="s">
        <v>256</v>
      </c>
    </row>
    <row r="69" spans="1:48" ht="12.75" x14ac:dyDescent="0.2">
      <c r="A69" s="7">
        <v>42667.540985844906</v>
      </c>
      <c r="B69" s="1" t="s">
        <v>67</v>
      </c>
      <c r="C69" s="1">
        <v>5</v>
      </c>
      <c r="D69" s="1" t="s">
        <v>49</v>
      </c>
      <c r="E69" s="1">
        <v>5</v>
      </c>
      <c r="F69" s="1" t="s">
        <v>68</v>
      </c>
      <c r="G69" s="1">
        <v>4</v>
      </c>
      <c r="H69" s="1">
        <v>4</v>
      </c>
      <c r="I69" s="1">
        <v>6</v>
      </c>
      <c r="J69" s="1" t="s">
        <v>49</v>
      </c>
      <c r="K69" s="1" t="s">
        <v>99</v>
      </c>
      <c r="L69" s="1" t="s">
        <v>49</v>
      </c>
      <c r="M69" s="1" t="s">
        <v>52</v>
      </c>
      <c r="N69" s="1" t="s">
        <v>52</v>
      </c>
      <c r="O69" s="1" t="s">
        <v>52</v>
      </c>
      <c r="P69" s="1">
        <v>5</v>
      </c>
      <c r="Q69" s="1">
        <v>5</v>
      </c>
      <c r="R69" s="1">
        <v>5</v>
      </c>
      <c r="S69" s="1" t="s">
        <v>258</v>
      </c>
      <c r="T69" s="1" t="s">
        <v>54</v>
      </c>
      <c r="U69" s="1" t="s">
        <v>52</v>
      </c>
      <c r="V69" s="1" t="s">
        <v>49</v>
      </c>
      <c r="W69" s="1">
        <v>5</v>
      </c>
      <c r="X69" s="1" t="s">
        <v>49</v>
      </c>
      <c r="Y69" s="1" t="s">
        <v>255</v>
      </c>
      <c r="Z69" s="1" t="s">
        <v>102</v>
      </c>
      <c r="AA69" s="1">
        <v>4</v>
      </c>
      <c r="AB69" s="1">
        <v>6</v>
      </c>
      <c r="AC69" s="1" t="s">
        <v>49</v>
      </c>
      <c r="AD69" s="1" t="s">
        <v>49</v>
      </c>
      <c r="AE69" s="1" t="s">
        <v>103</v>
      </c>
      <c r="AF69" s="1">
        <v>3</v>
      </c>
      <c r="AG69" s="1" t="s">
        <v>73</v>
      </c>
      <c r="AH69" s="1" t="s">
        <v>74</v>
      </c>
      <c r="AI69" s="1" t="s">
        <v>52</v>
      </c>
      <c r="AJ69" s="1" t="s">
        <v>58</v>
      </c>
      <c r="AK69" s="1" t="s">
        <v>54</v>
      </c>
      <c r="AL69" s="1" t="s">
        <v>76</v>
      </c>
      <c r="AM69" s="1" t="s">
        <v>49</v>
      </c>
      <c r="AN69" s="1" t="s">
        <v>61</v>
      </c>
      <c r="AO69" s="1">
        <v>5</v>
      </c>
      <c r="AP69" s="1" t="s">
        <v>77</v>
      </c>
      <c r="AQ69" s="1" t="s">
        <v>164</v>
      </c>
      <c r="AR69" s="1" t="s">
        <v>64</v>
      </c>
      <c r="AS69" s="1" t="s">
        <v>80</v>
      </c>
      <c r="AT69" s="1" t="s">
        <v>68</v>
      </c>
      <c r="AU69" s="1" t="s">
        <v>257</v>
      </c>
      <c r="AV69" s="69" t="s">
        <v>259</v>
      </c>
    </row>
    <row r="70" spans="1:48" ht="12.75" x14ac:dyDescent="0.2">
      <c r="A70" s="7">
        <v>42667.54307939815</v>
      </c>
      <c r="B70" s="1" t="s">
        <v>82</v>
      </c>
      <c r="C70" s="1">
        <v>3</v>
      </c>
      <c r="D70" s="1" t="s">
        <v>52</v>
      </c>
      <c r="E70" s="1">
        <v>1</v>
      </c>
      <c r="F70" s="1" t="s">
        <v>68</v>
      </c>
      <c r="G70" s="1">
        <v>3</v>
      </c>
      <c r="H70" s="1">
        <v>5</v>
      </c>
      <c r="I70" s="1">
        <v>6</v>
      </c>
      <c r="J70" s="1" t="s">
        <v>52</v>
      </c>
      <c r="K70" s="1" t="s">
        <v>83</v>
      </c>
      <c r="L70" s="1" t="s">
        <v>49</v>
      </c>
      <c r="M70" s="1" t="s">
        <v>52</v>
      </c>
      <c r="N70" s="1" t="s">
        <v>52</v>
      </c>
      <c r="O70" s="1" t="s">
        <v>49</v>
      </c>
      <c r="P70" s="1">
        <v>2</v>
      </c>
      <c r="Q70" s="1">
        <v>3</v>
      </c>
      <c r="R70" s="1">
        <v>10</v>
      </c>
      <c r="S70" s="1" t="s">
        <v>100</v>
      </c>
      <c r="T70" s="1" t="s">
        <v>59</v>
      </c>
      <c r="U70" s="1" t="s">
        <v>49</v>
      </c>
      <c r="V70" s="1" t="s">
        <v>49</v>
      </c>
      <c r="W70" s="1">
        <v>2</v>
      </c>
      <c r="X70" s="1" t="s">
        <v>49</v>
      </c>
      <c r="Y70" s="1" t="s">
        <v>93</v>
      </c>
      <c r="Z70" s="1" t="s">
        <v>120</v>
      </c>
      <c r="AA70" s="1">
        <v>6</v>
      </c>
      <c r="AB70" s="1">
        <v>2</v>
      </c>
      <c r="AC70" s="1" t="s">
        <v>49</v>
      </c>
      <c r="AD70" s="1" t="s">
        <v>49</v>
      </c>
      <c r="AE70" s="1" t="s">
        <v>103</v>
      </c>
      <c r="AF70" s="1">
        <v>5</v>
      </c>
      <c r="AG70" s="1" t="s">
        <v>56</v>
      </c>
      <c r="AH70" s="1" t="s">
        <v>149</v>
      </c>
      <c r="AI70" s="1" t="s">
        <v>49</v>
      </c>
      <c r="AJ70" s="1" t="s">
        <v>58</v>
      </c>
      <c r="AK70" s="1" t="s">
        <v>89</v>
      </c>
      <c r="AL70" s="1" t="s">
        <v>96</v>
      </c>
      <c r="AM70" s="1" t="s">
        <v>52</v>
      </c>
      <c r="AN70" s="1" t="s">
        <v>90</v>
      </c>
      <c r="AO70" s="1">
        <v>1</v>
      </c>
      <c r="AP70" s="1" t="s">
        <v>77</v>
      </c>
      <c r="AQ70" s="1" t="s">
        <v>78</v>
      </c>
      <c r="AR70" s="1" t="s">
        <v>64</v>
      </c>
      <c r="AS70" s="1" t="s">
        <v>106</v>
      </c>
      <c r="AT70" s="1" t="s">
        <v>66</v>
      </c>
      <c r="AU70" s="1" t="s">
        <v>257</v>
      </c>
      <c r="AV70" s="71" t="s">
        <v>260</v>
      </c>
    </row>
    <row r="71" spans="1:48" ht="12.75" x14ac:dyDescent="0.2">
      <c r="A71" s="7">
        <v>42667.546066284718</v>
      </c>
      <c r="B71" s="1" t="s">
        <v>48</v>
      </c>
      <c r="C71" s="1">
        <v>4</v>
      </c>
      <c r="D71" s="1" t="s">
        <v>52</v>
      </c>
      <c r="E71" s="1">
        <v>0</v>
      </c>
      <c r="F71" s="1" t="s">
        <v>50</v>
      </c>
      <c r="G71" s="1">
        <v>6</v>
      </c>
      <c r="H71" s="1">
        <v>4</v>
      </c>
      <c r="I71" s="1">
        <v>4</v>
      </c>
      <c r="J71" s="1" t="s">
        <v>49</v>
      </c>
      <c r="K71" s="1" t="s">
        <v>83</v>
      </c>
      <c r="L71" s="1" t="s">
        <v>52</v>
      </c>
      <c r="M71" s="1" t="s">
        <v>49</v>
      </c>
      <c r="N71" s="1" t="s">
        <v>52</v>
      </c>
      <c r="O71" s="1" t="s">
        <v>49</v>
      </c>
      <c r="P71" s="1">
        <v>5</v>
      </c>
      <c r="Q71" s="1">
        <v>3</v>
      </c>
      <c r="R71" s="1">
        <v>2</v>
      </c>
      <c r="S71" s="1" t="s">
        <v>70</v>
      </c>
      <c r="T71" s="1" t="s">
        <v>85</v>
      </c>
      <c r="U71" s="1" t="s">
        <v>49</v>
      </c>
      <c r="V71" s="1" t="s">
        <v>52</v>
      </c>
      <c r="AA71" s="1">
        <v>3</v>
      </c>
      <c r="AB71" s="1">
        <v>4</v>
      </c>
      <c r="AC71" s="1" t="s">
        <v>49</v>
      </c>
      <c r="AD71" s="1" t="s">
        <v>49</v>
      </c>
      <c r="AE71" s="1" t="s">
        <v>103</v>
      </c>
      <c r="AF71" s="1">
        <v>2</v>
      </c>
      <c r="AG71" s="1" t="s">
        <v>95</v>
      </c>
      <c r="AH71" s="1" t="s">
        <v>57</v>
      </c>
      <c r="AI71" s="1" t="s">
        <v>52</v>
      </c>
      <c r="AJ71" s="1" t="s">
        <v>58</v>
      </c>
      <c r="AK71" s="1" t="s">
        <v>89</v>
      </c>
      <c r="AL71" s="1" t="s">
        <v>96</v>
      </c>
      <c r="AM71" s="1" t="s">
        <v>52</v>
      </c>
      <c r="AN71" s="1" t="s">
        <v>89</v>
      </c>
      <c r="AO71" s="1">
        <v>4</v>
      </c>
      <c r="AP71" s="1" t="s">
        <v>128</v>
      </c>
      <c r="AQ71" s="1" t="s">
        <v>97</v>
      </c>
      <c r="AS71" s="1" t="s">
        <v>80</v>
      </c>
      <c r="AT71" s="1" t="s">
        <v>68</v>
      </c>
      <c r="AU71" s="1" t="s">
        <v>257</v>
      </c>
    </row>
    <row r="72" spans="1:48" ht="12.75" x14ac:dyDescent="0.2">
      <c r="A72" s="7">
        <v>42667.546338657412</v>
      </c>
      <c r="B72" s="1" t="s">
        <v>48</v>
      </c>
      <c r="C72" s="1">
        <v>1</v>
      </c>
      <c r="D72" s="1" t="s">
        <v>52</v>
      </c>
      <c r="E72" s="1">
        <v>2</v>
      </c>
      <c r="F72" s="1" t="s">
        <v>68</v>
      </c>
      <c r="G72" s="1">
        <v>1</v>
      </c>
      <c r="H72" s="1">
        <v>6</v>
      </c>
      <c r="I72" s="1">
        <v>6</v>
      </c>
      <c r="J72" s="1" t="s">
        <v>52</v>
      </c>
      <c r="K72" s="1" t="s">
        <v>83</v>
      </c>
      <c r="L72" s="1" t="s">
        <v>52</v>
      </c>
      <c r="M72" s="1" t="s">
        <v>52</v>
      </c>
      <c r="N72" s="1" t="s">
        <v>52</v>
      </c>
      <c r="O72" s="1" t="s">
        <v>52</v>
      </c>
      <c r="P72" s="1">
        <v>2</v>
      </c>
      <c r="Q72" s="1">
        <v>2</v>
      </c>
      <c r="R72" s="1">
        <v>8</v>
      </c>
      <c r="S72" s="1" t="s">
        <v>70</v>
      </c>
      <c r="T72" s="1" t="s">
        <v>59</v>
      </c>
      <c r="U72" s="1" t="s">
        <v>49</v>
      </c>
      <c r="V72" s="1" t="s">
        <v>49</v>
      </c>
      <c r="W72" s="1">
        <v>1</v>
      </c>
      <c r="X72" s="1" t="s">
        <v>52</v>
      </c>
      <c r="Y72" s="1" t="s">
        <v>71</v>
      </c>
      <c r="Z72" s="1" t="s">
        <v>67</v>
      </c>
      <c r="AA72" s="1">
        <v>6</v>
      </c>
      <c r="AB72" s="1">
        <v>6</v>
      </c>
      <c r="AC72" s="1" t="s">
        <v>49</v>
      </c>
      <c r="AD72" s="1" t="s">
        <v>49</v>
      </c>
      <c r="AE72" s="1" t="s">
        <v>121</v>
      </c>
      <c r="AF72" s="1">
        <v>1</v>
      </c>
      <c r="AG72" s="1" t="s">
        <v>88</v>
      </c>
      <c r="AH72" s="1" t="s">
        <v>57</v>
      </c>
      <c r="AI72" s="1" t="s">
        <v>52</v>
      </c>
      <c r="AJ72" s="1" t="s">
        <v>58</v>
      </c>
      <c r="AK72" s="1" t="s">
        <v>59</v>
      </c>
      <c r="AL72" s="1" t="s">
        <v>60</v>
      </c>
      <c r="AM72" s="1" t="s">
        <v>49</v>
      </c>
      <c r="AN72" s="1" t="s">
        <v>61</v>
      </c>
      <c r="AO72" s="1">
        <v>1</v>
      </c>
      <c r="AP72" s="1" t="s">
        <v>128</v>
      </c>
      <c r="AQ72" s="1" t="s">
        <v>63</v>
      </c>
      <c r="AR72" s="1" t="s">
        <v>64</v>
      </c>
      <c r="AS72" s="1" t="s">
        <v>106</v>
      </c>
      <c r="AT72" s="1" t="s">
        <v>68</v>
      </c>
      <c r="AU72" s="1" t="s">
        <v>257</v>
      </c>
    </row>
    <row r="73" spans="1:48" ht="12.75" x14ac:dyDescent="0.2">
      <c r="A73" s="7">
        <v>42667.561602685186</v>
      </c>
      <c r="B73" s="1" t="s">
        <v>82</v>
      </c>
      <c r="C73" s="1">
        <v>2</v>
      </c>
      <c r="D73" s="1" t="s">
        <v>52</v>
      </c>
      <c r="E73" s="1">
        <v>0</v>
      </c>
      <c r="F73" s="1" t="s">
        <v>50</v>
      </c>
      <c r="G73" s="1">
        <v>1</v>
      </c>
      <c r="H73" s="1">
        <v>3</v>
      </c>
      <c r="I73" s="1">
        <v>2</v>
      </c>
      <c r="J73" s="1" t="s">
        <v>52</v>
      </c>
      <c r="K73" s="1" t="s">
        <v>99</v>
      </c>
      <c r="L73" s="1" t="s">
        <v>52</v>
      </c>
      <c r="M73" s="1" t="s">
        <v>52</v>
      </c>
      <c r="N73" s="1" t="s">
        <v>49</v>
      </c>
      <c r="O73" s="1" t="s">
        <v>52</v>
      </c>
      <c r="P73" s="1">
        <v>1</v>
      </c>
      <c r="Q73" s="1">
        <v>2</v>
      </c>
      <c r="R73" s="1">
        <v>1</v>
      </c>
      <c r="S73" s="1" t="s">
        <v>70</v>
      </c>
      <c r="T73" s="1" t="s">
        <v>59</v>
      </c>
      <c r="U73" s="1" t="s">
        <v>52</v>
      </c>
      <c r="V73" s="1" t="s">
        <v>49</v>
      </c>
      <c r="W73" s="1">
        <v>1</v>
      </c>
      <c r="X73" s="1" t="s">
        <v>52</v>
      </c>
      <c r="Y73" s="1" t="s">
        <v>261</v>
      </c>
      <c r="Z73" s="1" t="s">
        <v>102</v>
      </c>
      <c r="AA73" s="1">
        <v>3</v>
      </c>
      <c r="AB73" s="1">
        <v>3</v>
      </c>
      <c r="AC73" s="1" t="s">
        <v>49</v>
      </c>
      <c r="AD73" s="1" t="s">
        <v>49</v>
      </c>
      <c r="AE73" s="1" t="s">
        <v>121</v>
      </c>
      <c r="AF73" s="1">
        <v>3</v>
      </c>
      <c r="AG73" s="1" t="s">
        <v>88</v>
      </c>
      <c r="AH73" s="1" t="s">
        <v>57</v>
      </c>
      <c r="AI73" s="1" t="s">
        <v>49</v>
      </c>
      <c r="AJ73" s="1" t="s">
        <v>58</v>
      </c>
      <c r="AK73" s="1" t="s">
        <v>59</v>
      </c>
      <c r="AL73" s="1" t="s">
        <v>163</v>
      </c>
      <c r="AM73" s="1" t="s">
        <v>52</v>
      </c>
      <c r="AN73" s="1" t="s">
        <v>90</v>
      </c>
      <c r="AO73" s="1">
        <v>1</v>
      </c>
      <c r="AP73" s="1" t="s">
        <v>77</v>
      </c>
      <c r="AQ73" s="1" t="s">
        <v>181</v>
      </c>
      <c r="AR73" s="1" t="s">
        <v>64</v>
      </c>
      <c r="AS73" s="1" t="s">
        <v>80</v>
      </c>
      <c r="AT73" s="1" t="s">
        <v>98</v>
      </c>
      <c r="AU73" s="1" t="s">
        <v>263</v>
      </c>
      <c r="AV73" s="70" t="s">
        <v>262</v>
      </c>
    </row>
    <row r="74" spans="1:48" ht="12.75" x14ac:dyDescent="0.2">
      <c r="A74" s="7">
        <v>42667.563939699074</v>
      </c>
      <c r="B74" s="1" t="s">
        <v>82</v>
      </c>
      <c r="C74" s="1">
        <v>3</v>
      </c>
      <c r="D74" s="1" t="s">
        <v>52</v>
      </c>
      <c r="E74" s="1">
        <v>0</v>
      </c>
      <c r="F74" s="1" t="s">
        <v>68</v>
      </c>
      <c r="G74" s="1">
        <v>1</v>
      </c>
      <c r="H74" s="1">
        <v>3</v>
      </c>
      <c r="I74" s="1">
        <v>5</v>
      </c>
      <c r="J74" s="1" t="s">
        <v>49</v>
      </c>
      <c r="K74" s="1" t="s">
        <v>51</v>
      </c>
      <c r="L74" s="1" t="s">
        <v>49</v>
      </c>
      <c r="M74" s="1" t="s">
        <v>52</v>
      </c>
      <c r="N74" s="1" t="s">
        <v>52</v>
      </c>
      <c r="O74" s="1" t="s">
        <v>52</v>
      </c>
      <c r="P74" s="1">
        <v>3</v>
      </c>
      <c r="Q74" s="1">
        <v>4</v>
      </c>
      <c r="R74" s="1">
        <v>4</v>
      </c>
      <c r="S74" s="1" t="s">
        <v>150</v>
      </c>
      <c r="T74" s="1" t="s">
        <v>85</v>
      </c>
      <c r="U74" s="1" t="s">
        <v>52</v>
      </c>
      <c r="V74" s="1" t="s">
        <v>52</v>
      </c>
      <c r="AA74" s="1">
        <v>2</v>
      </c>
      <c r="AB74" s="1">
        <v>4</v>
      </c>
      <c r="AC74" s="1" t="s">
        <v>49</v>
      </c>
      <c r="AD74" s="1" t="s">
        <v>49</v>
      </c>
      <c r="AE74" s="1" t="s">
        <v>103</v>
      </c>
      <c r="AF74" s="1">
        <v>3</v>
      </c>
      <c r="AG74" s="1" t="s">
        <v>56</v>
      </c>
      <c r="AH74" s="1" t="s">
        <v>57</v>
      </c>
      <c r="AI74" s="1" t="s">
        <v>52</v>
      </c>
      <c r="AJ74" s="1" t="s">
        <v>58</v>
      </c>
      <c r="AK74" s="1" t="s">
        <v>89</v>
      </c>
      <c r="AL74" s="1" t="s">
        <v>76</v>
      </c>
      <c r="AM74" s="1" t="s">
        <v>52</v>
      </c>
      <c r="AN74" s="1" t="s">
        <v>90</v>
      </c>
      <c r="AO74" s="1">
        <v>3</v>
      </c>
      <c r="AP74" s="1" t="s">
        <v>77</v>
      </c>
      <c r="AQ74" s="1" t="s">
        <v>105</v>
      </c>
      <c r="AR74" s="1" t="s">
        <v>64</v>
      </c>
      <c r="AS74" s="1" t="s">
        <v>80</v>
      </c>
      <c r="AT74" s="1" t="s">
        <v>98</v>
      </c>
      <c r="AU74" s="1" t="s">
        <v>263</v>
      </c>
      <c r="AV74" s="70" t="s">
        <v>175</v>
      </c>
    </row>
    <row r="75" spans="1:48" ht="12.75" x14ac:dyDescent="0.2">
      <c r="A75" s="7">
        <v>42667.575371400468</v>
      </c>
      <c r="B75" s="1" t="s">
        <v>82</v>
      </c>
      <c r="C75" s="1">
        <v>4</v>
      </c>
      <c r="D75" s="1" t="s">
        <v>49</v>
      </c>
      <c r="E75" s="1">
        <v>2</v>
      </c>
      <c r="F75" s="1" t="s">
        <v>68</v>
      </c>
      <c r="G75" s="1">
        <v>2</v>
      </c>
      <c r="I75" s="1">
        <v>5</v>
      </c>
      <c r="J75" s="1" t="s">
        <v>52</v>
      </c>
      <c r="K75" s="1" t="s">
        <v>69</v>
      </c>
      <c r="L75" s="1" t="s">
        <v>52</v>
      </c>
      <c r="M75" s="1" t="s">
        <v>52</v>
      </c>
      <c r="N75" s="1" t="s">
        <v>52</v>
      </c>
      <c r="O75" s="1" t="s">
        <v>49</v>
      </c>
      <c r="P75" s="1">
        <v>1</v>
      </c>
      <c r="Q75" s="1">
        <v>3</v>
      </c>
      <c r="R75" s="1">
        <v>2</v>
      </c>
      <c r="S75" s="1" t="s">
        <v>92</v>
      </c>
      <c r="T75" s="1" t="s">
        <v>85</v>
      </c>
      <c r="U75" s="1" t="s">
        <v>52</v>
      </c>
      <c r="V75" s="1" t="s">
        <v>49</v>
      </c>
      <c r="W75" s="1">
        <v>2</v>
      </c>
      <c r="X75" s="1" t="s">
        <v>52</v>
      </c>
      <c r="Y75" s="1" t="s">
        <v>127</v>
      </c>
      <c r="Z75" s="1" t="s">
        <v>102</v>
      </c>
      <c r="AA75" s="1">
        <v>3</v>
      </c>
      <c r="AB75" s="1">
        <v>3</v>
      </c>
      <c r="AC75" s="1" t="s">
        <v>49</v>
      </c>
      <c r="AD75" s="1" t="s">
        <v>49</v>
      </c>
      <c r="AE75" s="1" t="s">
        <v>55</v>
      </c>
      <c r="AF75" s="1">
        <v>1</v>
      </c>
      <c r="AG75" s="1" t="s">
        <v>95</v>
      </c>
      <c r="AH75" s="1" t="s">
        <v>131</v>
      </c>
      <c r="AI75" s="1" t="s">
        <v>49</v>
      </c>
      <c r="AJ75" s="1" t="s">
        <v>58</v>
      </c>
      <c r="AK75" s="1" t="s">
        <v>54</v>
      </c>
      <c r="AL75" s="1" t="s">
        <v>76</v>
      </c>
      <c r="AM75" s="1" t="s">
        <v>49</v>
      </c>
      <c r="AN75" s="1" t="s">
        <v>90</v>
      </c>
      <c r="AO75" s="1">
        <v>1</v>
      </c>
      <c r="AP75" s="1" t="s">
        <v>91</v>
      </c>
      <c r="AQ75" s="1" t="s">
        <v>105</v>
      </c>
      <c r="AR75" s="1" t="s">
        <v>79</v>
      </c>
      <c r="AS75" s="1" t="s">
        <v>80</v>
      </c>
      <c r="AT75" s="1" t="s">
        <v>98</v>
      </c>
      <c r="AU75" s="1" t="s">
        <v>257</v>
      </c>
      <c r="AV75" s="70" t="s">
        <v>264</v>
      </c>
    </row>
    <row r="76" spans="1:48" ht="12.75" x14ac:dyDescent="0.2">
      <c r="A76" s="7">
        <v>42667.584730104165</v>
      </c>
      <c r="B76" s="1" t="s">
        <v>48</v>
      </c>
      <c r="C76" s="1">
        <v>1</v>
      </c>
      <c r="D76" s="1" t="s">
        <v>52</v>
      </c>
      <c r="E76" s="1">
        <v>3</v>
      </c>
      <c r="F76" s="1" t="s">
        <v>50</v>
      </c>
      <c r="G76" s="1">
        <v>2</v>
      </c>
      <c r="H76" s="1">
        <v>3</v>
      </c>
      <c r="I76" s="1">
        <v>5</v>
      </c>
      <c r="J76" s="1" t="s">
        <v>52</v>
      </c>
      <c r="K76" s="1" t="s">
        <v>69</v>
      </c>
      <c r="L76" s="1" t="s">
        <v>49</v>
      </c>
      <c r="M76" s="1" t="s">
        <v>49</v>
      </c>
      <c r="N76" s="1" t="s">
        <v>52</v>
      </c>
      <c r="O76" s="1" t="s">
        <v>49</v>
      </c>
      <c r="P76" s="1">
        <v>2</v>
      </c>
      <c r="Q76" s="1">
        <v>6</v>
      </c>
      <c r="R76" s="1">
        <v>10</v>
      </c>
      <c r="S76" s="1" t="s">
        <v>159</v>
      </c>
      <c r="T76" s="1" t="s">
        <v>54</v>
      </c>
      <c r="U76" s="1" t="s">
        <v>49</v>
      </c>
      <c r="V76" s="1" t="s">
        <v>49</v>
      </c>
      <c r="W76" s="1">
        <v>2</v>
      </c>
      <c r="X76" s="1" t="s">
        <v>49</v>
      </c>
      <c r="Y76" s="1" t="s">
        <v>139</v>
      </c>
      <c r="Z76" s="1" t="s">
        <v>67</v>
      </c>
      <c r="AA76" s="1">
        <v>1</v>
      </c>
      <c r="AB76" s="1">
        <v>1</v>
      </c>
      <c r="AC76" s="1" t="s">
        <v>49</v>
      </c>
      <c r="AD76" s="1" t="s">
        <v>49</v>
      </c>
      <c r="AE76" s="1" t="s">
        <v>103</v>
      </c>
      <c r="AF76" s="1">
        <v>3</v>
      </c>
      <c r="AG76" s="1" t="s">
        <v>73</v>
      </c>
      <c r="AH76" s="1" t="s">
        <v>74</v>
      </c>
      <c r="AI76" s="1" t="s">
        <v>52</v>
      </c>
      <c r="AJ76" s="1" t="s">
        <v>58</v>
      </c>
      <c r="AK76" s="1" t="s">
        <v>89</v>
      </c>
      <c r="AL76" s="1" t="s">
        <v>163</v>
      </c>
      <c r="AM76" s="1" t="s">
        <v>49</v>
      </c>
      <c r="AN76" s="1" t="s">
        <v>90</v>
      </c>
      <c r="AO76" s="1">
        <v>2</v>
      </c>
      <c r="AP76" s="1" t="s">
        <v>77</v>
      </c>
      <c r="AQ76" s="1" t="s">
        <v>78</v>
      </c>
      <c r="AR76" s="1" t="s">
        <v>64</v>
      </c>
      <c r="AS76" s="1" t="s">
        <v>65</v>
      </c>
      <c r="AT76" s="1" t="s">
        <v>66</v>
      </c>
      <c r="AU76" s="1" t="s">
        <v>263</v>
      </c>
      <c r="AV76" s="70" t="s">
        <v>265</v>
      </c>
    </row>
    <row r="77" spans="1:48" ht="12.75" x14ac:dyDescent="0.2">
      <c r="A77" s="7">
        <v>42667.585421377313</v>
      </c>
      <c r="B77" s="1" t="s">
        <v>48</v>
      </c>
      <c r="C77" s="1">
        <v>4</v>
      </c>
      <c r="D77" s="1" t="s">
        <v>49</v>
      </c>
      <c r="E77" s="1">
        <v>2</v>
      </c>
      <c r="F77" s="1" t="s">
        <v>68</v>
      </c>
      <c r="G77" s="1">
        <v>2</v>
      </c>
      <c r="H77" s="1">
        <v>3</v>
      </c>
      <c r="I77" s="1">
        <v>5</v>
      </c>
      <c r="J77" s="1" t="s">
        <v>52</v>
      </c>
      <c r="K77" s="1" t="s">
        <v>69</v>
      </c>
      <c r="L77" s="1" t="s">
        <v>49</v>
      </c>
      <c r="M77" s="1" t="s">
        <v>52</v>
      </c>
      <c r="N77" s="1" t="s">
        <v>52</v>
      </c>
      <c r="O77" s="1" t="s">
        <v>49</v>
      </c>
      <c r="P77" s="1">
        <v>3</v>
      </c>
      <c r="Q77" s="1">
        <v>3</v>
      </c>
      <c r="R77" s="1">
        <v>8</v>
      </c>
      <c r="S77" s="1" t="s">
        <v>107</v>
      </c>
      <c r="T77" s="1" t="s">
        <v>85</v>
      </c>
      <c r="U77" s="1" t="s">
        <v>49</v>
      </c>
      <c r="V77" s="1" t="s">
        <v>49</v>
      </c>
      <c r="W77" s="1">
        <v>1</v>
      </c>
      <c r="X77" s="1" t="s">
        <v>52</v>
      </c>
      <c r="Y77" s="1" t="s">
        <v>127</v>
      </c>
      <c r="Z77" s="1" t="s">
        <v>266</v>
      </c>
      <c r="AA77" s="1">
        <v>3</v>
      </c>
      <c r="AB77" s="1">
        <v>2</v>
      </c>
      <c r="AC77" s="1" t="s">
        <v>49</v>
      </c>
      <c r="AD77" s="1" t="s">
        <v>52</v>
      </c>
      <c r="AE77" s="1" t="s">
        <v>121</v>
      </c>
      <c r="AF77" s="1">
        <v>1</v>
      </c>
      <c r="AG77" s="1" t="s">
        <v>88</v>
      </c>
      <c r="AH77" s="1" t="s">
        <v>57</v>
      </c>
      <c r="AI77" s="1" t="s">
        <v>52</v>
      </c>
      <c r="AJ77" s="1" t="s">
        <v>75</v>
      </c>
      <c r="AK77" s="1" t="s">
        <v>59</v>
      </c>
      <c r="AL77" s="1" t="s">
        <v>96</v>
      </c>
      <c r="AM77" s="1" t="s">
        <v>52</v>
      </c>
      <c r="AN77" s="1" t="s">
        <v>61</v>
      </c>
      <c r="AO77" s="1">
        <v>1</v>
      </c>
      <c r="AP77" s="1" t="s">
        <v>128</v>
      </c>
      <c r="AQ77" s="1" t="s">
        <v>63</v>
      </c>
      <c r="AR77" s="1" t="s">
        <v>64</v>
      </c>
      <c r="AS77" s="1" t="s">
        <v>106</v>
      </c>
      <c r="AT77" s="1" t="s">
        <v>98</v>
      </c>
      <c r="AU77" s="1" t="s">
        <v>257</v>
      </c>
      <c r="AV77" s="70" t="s">
        <v>267</v>
      </c>
    </row>
    <row r="78" spans="1:48" ht="12.75" x14ac:dyDescent="0.2">
      <c r="A78" s="7">
        <v>42667.585720567135</v>
      </c>
      <c r="B78" s="1" t="s">
        <v>82</v>
      </c>
      <c r="C78" s="1">
        <v>2</v>
      </c>
      <c r="D78" s="1" t="s">
        <v>52</v>
      </c>
      <c r="E78" s="1">
        <v>0</v>
      </c>
      <c r="F78" s="1" t="s">
        <v>68</v>
      </c>
      <c r="G78" s="1">
        <v>4</v>
      </c>
      <c r="H78" s="1">
        <v>2</v>
      </c>
      <c r="I78" s="1">
        <v>5</v>
      </c>
      <c r="J78" s="1" t="s">
        <v>52</v>
      </c>
      <c r="K78" s="1" t="s">
        <v>69</v>
      </c>
      <c r="L78" s="1" t="s">
        <v>52</v>
      </c>
      <c r="M78" s="1" t="s">
        <v>49</v>
      </c>
      <c r="N78" s="1" t="s">
        <v>49</v>
      </c>
      <c r="O78" s="1" t="s">
        <v>52</v>
      </c>
      <c r="P78" s="1">
        <v>1</v>
      </c>
      <c r="Q78" s="1">
        <v>2</v>
      </c>
      <c r="R78" s="1">
        <v>4</v>
      </c>
      <c r="S78" s="1" t="s">
        <v>268</v>
      </c>
      <c r="T78" s="1" t="s">
        <v>54</v>
      </c>
      <c r="U78" s="1" t="s">
        <v>52</v>
      </c>
      <c r="V78" s="1" t="s">
        <v>49</v>
      </c>
      <c r="W78" s="1">
        <v>1</v>
      </c>
      <c r="X78" s="1" t="s">
        <v>49</v>
      </c>
      <c r="Y78" s="1" t="s">
        <v>147</v>
      </c>
      <c r="Z78" s="1" t="s">
        <v>102</v>
      </c>
      <c r="AA78" s="1">
        <v>4</v>
      </c>
      <c r="AB78" s="1">
        <v>6</v>
      </c>
      <c r="AC78" s="1" t="s">
        <v>49</v>
      </c>
      <c r="AD78" s="1" t="s">
        <v>49</v>
      </c>
      <c r="AE78" s="1" t="s">
        <v>121</v>
      </c>
      <c r="AF78" s="1">
        <v>1</v>
      </c>
      <c r="AG78" s="1" t="s">
        <v>73</v>
      </c>
      <c r="AH78" s="1" t="s">
        <v>109</v>
      </c>
      <c r="AI78" s="1" t="s">
        <v>52</v>
      </c>
      <c r="AJ78" s="1" t="s">
        <v>58</v>
      </c>
      <c r="AK78" s="1" t="s">
        <v>59</v>
      </c>
      <c r="AL78" s="1" t="s">
        <v>163</v>
      </c>
      <c r="AM78" s="1" t="s">
        <v>49</v>
      </c>
      <c r="AN78" s="1" t="s">
        <v>61</v>
      </c>
      <c r="AO78" s="1">
        <v>4</v>
      </c>
      <c r="AP78" s="1" t="s">
        <v>91</v>
      </c>
      <c r="AQ78" s="1" t="s">
        <v>78</v>
      </c>
      <c r="AR78" s="1" t="s">
        <v>79</v>
      </c>
      <c r="AS78" s="1" t="s">
        <v>80</v>
      </c>
      <c r="AT78" s="1" t="s">
        <v>68</v>
      </c>
      <c r="AU78" s="1" t="s">
        <v>263</v>
      </c>
    </row>
    <row r="79" spans="1:48" ht="12.75" x14ac:dyDescent="0.2">
      <c r="A79" s="7">
        <v>42667.598028321758</v>
      </c>
      <c r="B79" s="1" t="s">
        <v>48</v>
      </c>
      <c r="C79" s="1">
        <v>4</v>
      </c>
      <c r="D79" s="1" t="s">
        <v>52</v>
      </c>
      <c r="E79" s="1">
        <v>3</v>
      </c>
      <c r="F79" s="1" t="s">
        <v>68</v>
      </c>
      <c r="G79" s="1">
        <v>2</v>
      </c>
      <c r="H79" s="1">
        <v>2</v>
      </c>
      <c r="I79" s="1">
        <v>5</v>
      </c>
      <c r="J79" s="1" t="s">
        <v>52</v>
      </c>
      <c r="K79" s="1" t="s">
        <v>99</v>
      </c>
      <c r="L79" s="1" t="s">
        <v>52</v>
      </c>
      <c r="M79" s="1" t="s">
        <v>52</v>
      </c>
      <c r="N79" s="1" t="s">
        <v>52</v>
      </c>
      <c r="O79" s="1" t="s">
        <v>52</v>
      </c>
      <c r="P79" s="1">
        <v>3</v>
      </c>
      <c r="Q79" s="1">
        <v>1</v>
      </c>
      <c r="R79" s="1">
        <v>1</v>
      </c>
      <c r="S79" s="1" t="s">
        <v>130</v>
      </c>
      <c r="T79" s="1" t="s">
        <v>59</v>
      </c>
      <c r="U79" s="1" t="s">
        <v>49</v>
      </c>
      <c r="V79" s="1" t="s">
        <v>52</v>
      </c>
      <c r="AA79" s="1">
        <v>4</v>
      </c>
      <c r="AB79" s="1">
        <v>5</v>
      </c>
      <c r="AC79" s="1" t="s">
        <v>49</v>
      </c>
      <c r="AD79" s="1" t="s">
        <v>49</v>
      </c>
      <c r="AE79" s="1" t="s">
        <v>103</v>
      </c>
      <c r="AF79" s="1">
        <v>1</v>
      </c>
      <c r="AG79" s="1" t="s">
        <v>73</v>
      </c>
      <c r="AH79" s="1" t="s">
        <v>57</v>
      </c>
      <c r="AI79" s="1" t="s">
        <v>52</v>
      </c>
      <c r="AJ79" s="1" t="s">
        <v>58</v>
      </c>
      <c r="AK79" s="1" t="s">
        <v>59</v>
      </c>
      <c r="AL79" s="1" t="s">
        <v>60</v>
      </c>
      <c r="AM79" s="1" t="s">
        <v>49</v>
      </c>
      <c r="AN79" s="1" t="s">
        <v>61</v>
      </c>
      <c r="AO79" s="1">
        <v>1</v>
      </c>
      <c r="AP79" s="1" t="s">
        <v>77</v>
      </c>
      <c r="AQ79" s="1" t="s">
        <v>145</v>
      </c>
      <c r="AR79" s="1" t="s">
        <v>64</v>
      </c>
      <c r="AS79" s="1" t="s">
        <v>80</v>
      </c>
      <c r="AT79" s="1" t="s">
        <v>66</v>
      </c>
      <c r="AU79" s="1" t="s">
        <v>257</v>
      </c>
    </row>
    <row r="80" spans="1:48" ht="12.75" x14ac:dyDescent="0.2">
      <c r="A80" s="7">
        <v>42667.601910752317</v>
      </c>
      <c r="B80" s="1" t="s">
        <v>82</v>
      </c>
      <c r="C80" s="1">
        <v>4</v>
      </c>
      <c r="D80" s="1" t="s">
        <v>49</v>
      </c>
      <c r="E80" s="1">
        <v>3</v>
      </c>
      <c r="F80" s="1" t="s">
        <v>68</v>
      </c>
      <c r="G80" s="1">
        <v>5</v>
      </c>
      <c r="H80" s="1">
        <v>3</v>
      </c>
      <c r="I80" s="1">
        <v>5</v>
      </c>
      <c r="J80" s="1" t="s">
        <v>49</v>
      </c>
      <c r="K80" s="1" t="s">
        <v>83</v>
      </c>
      <c r="L80" s="1" t="s">
        <v>52</v>
      </c>
      <c r="M80" s="1" t="s">
        <v>52</v>
      </c>
      <c r="N80" s="1" t="s">
        <v>52</v>
      </c>
      <c r="O80" s="1" t="s">
        <v>49</v>
      </c>
      <c r="P80" s="1">
        <v>1</v>
      </c>
      <c r="Q80" s="1">
        <v>6</v>
      </c>
      <c r="R80" s="1">
        <v>4</v>
      </c>
      <c r="S80" s="1" t="s">
        <v>269</v>
      </c>
      <c r="T80" s="1" t="s">
        <v>85</v>
      </c>
      <c r="U80" s="1" t="s">
        <v>49</v>
      </c>
      <c r="V80" s="1" t="s">
        <v>49</v>
      </c>
      <c r="W80" s="1">
        <v>4</v>
      </c>
      <c r="X80" s="1" t="s">
        <v>52</v>
      </c>
      <c r="Y80" s="1" t="s">
        <v>93</v>
      </c>
      <c r="Z80" s="1" t="s">
        <v>270</v>
      </c>
      <c r="AA80" s="1">
        <v>4</v>
      </c>
      <c r="AB80" s="1">
        <v>4</v>
      </c>
      <c r="AC80" s="1" t="s">
        <v>49</v>
      </c>
      <c r="AD80" s="1" t="s">
        <v>49</v>
      </c>
      <c r="AE80" s="1" t="s">
        <v>55</v>
      </c>
      <c r="AF80" s="1">
        <v>4</v>
      </c>
      <c r="AG80" s="1" t="s">
        <v>73</v>
      </c>
      <c r="AH80" s="1" t="s">
        <v>74</v>
      </c>
      <c r="AI80" s="1" t="s">
        <v>49</v>
      </c>
      <c r="AJ80" s="1" t="s">
        <v>58</v>
      </c>
      <c r="AK80" s="1" t="s">
        <v>89</v>
      </c>
      <c r="AL80" s="1" t="s">
        <v>116</v>
      </c>
      <c r="AM80" s="1" t="s">
        <v>49</v>
      </c>
      <c r="AN80" s="1" t="s">
        <v>117</v>
      </c>
      <c r="AO80" s="1">
        <v>2</v>
      </c>
      <c r="AP80" s="1" t="s">
        <v>91</v>
      </c>
      <c r="AQ80" s="1" t="s">
        <v>105</v>
      </c>
      <c r="AR80" s="1" t="s">
        <v>64</v>
      </c>
      <c r="AS80" s="1" t="s">
        <v>80</v>
      </c>
      <c r="AT80" s="1" t="s">
        <v>98</v>
      </c>
      <c r="AU80" s="1" t="s">
        <v>257</v>
      </c>
    </row>
    <row r="81" spans="1:48" ht="12.75" x14ac:dyDescent="0.2">
      <c r="A81" s="7">
        <v>42667.626016331022</v>
      </c>
      <c r="B81" s="1" t="s">
        <v>82</v>
      </c>
      <c r="C81" s="1">
        <v>4</v>
      </c>
      <c r="D81" s="1" t="s">
        <v>52</v>
      </c>
      <c r="E81" s="1">
        <v>1</v>
      </c>
      <c r="F81" s="1" t="s">
        <v>68</v>
      </c>
      <c r="G81" s="1">
        <v>1</v>
      </c>
      <c r="H81" s="1">
        <v>4</v>
      </c>
      <c r="I81" s="1">
        <v>4</v>
      </c>
      <c r="J81" s="1" t="s">
        <v>52</v>
      </c>
      <c r="K81" s="1" t="s">
        <v>69</v>
      </c>
      <c r="L81" s="1" t="s">
        <v>49</v>
      </c>
      <c r="M81" s="1" t="s">
        <v>49</v>
      </c>
      <c r="N81" s="1" t="s">
        <v>52</v>
      </c>
      <c r="O81" s="1" t="s">
        <v>49</v>
      </c>
      <c r="P81" s="1">
        <v>3</v>
      </c>
      <c r="Q81" s="1">
        <v>4</v>
      </c>
      <c r="R81" s="1">
        <v>4</v>
      </c>
      <c r="S81" s="1" t="s">
        <v>245</v>
      </c>
      <c r="T81" s="1" t="s">
        <v>59</v>
      </c>
      <c r="U81" s="1" t="s">
        <v>52</v>
      </c>
      <c r="V81" s="1" t="s">
        <v>49</v>
      </c>
      <c r="W81" s="1">
        <v>1</v>
      </c>
      <c r="X81" s="1" t="s">
        <v>49</v>
      </c>
      <c r="Y81" s="1" t="s">
        <v>147</v>
      </c>
      <c r="Z81" s="1" t="s">
        <v>102</v>
      </c>
      <c r="AA81" s="1">
        <v>3</v>
      </c>
      <c r="AB81" s="1">
        <v>2</v>
      </c>
      <c r="AC81" s="1" t="s">
        <v>49</v>
      </c>
      <c r="AD81" s="1" t="s">
        <v>49</v>
      </c>
      <c r="AE81" s="1" t="s">
        <v>72</v>
      </c>
      <c r="AF81" s="1">
        <v>2</v>
      </c>
      <c r="AG81" s="1" t="s">
        <v>73</v>
      </c>
      <c r="AH81" s="1" t="s">
        <v>149</v>
      </c>
      <c r="AI81" s="1" t="s">
        <v>52</v>
      </c>
      <c r="AJ81" s="1" t="s">
        <v>58</v>
      </c>
      <c r="AK81" s="1" t="s">
        <v>59</v>
      </c>
      <c r="AL81" s="1" t="s">
        <v>76</v>
      </c>
      <c r="AM81" s="1" t="s">
        <v>52</v>
      </c>
      <c r="AN81" s="1" t="s">
        <v>61</v>
      </c>
      <c r="AO81" s="1">
        <v>2</v>
      </c>
      <c r="AP81" s="1" t="s">
        <v>91</v>
      </c>
      <c r="AQ81" s="1" t="s">
        <v>78</v>
      </c>
      <c r="AR81" s="1" t="s">
        <v>64</v>
      </c>
      <c r="AS81" s="1" t="s">
        <v>80</v>
      </c>
      <c r="AT81" s="1" t="s">
        <v>66</v>
      </c>
      <c r="AU81" s="1" t="s">
        <v>257</v>
      </c>
      <c r="AV81" s="69" t="s">
        <v>271</v>
      </c>
    </row>
    <row r="82" spans="1:48" ht="12.75" x14ac:dyDescent="0.2">
      <c r="A82" s="7">
        <v>42667.63738025463</v>
      </c>
      <c r="B82" s="1" t="s">
        <v>82</v>
      </c>
      <c r="C82" s="1">
        <v>2</v>
      </c>
      <c r="D82" s="1" t="s">
        <v>49</v>
      </c>
      <c r="E82" s="1">
        <v>0</v>
      </c>
      <c r="F82" s="1" t="s">
        <v>68</v>
      </c>
      <c r="G82" s="1">
        <v>2</v>
      </c>
      <c r="H82" s="1">
        <v>2</v>
      </c>
      <c r="I82" s="1">
        <v>1</v>
      </c>
      <c r="J82" s="1" t="s">
        <v>52</v>
      </c>
      <c r="K82" s="1" t="s">
        <v>83</v>
      </c>
      <c r="L82" s="1" t="s">
        <v>52</v>
      </c>
      <c r="M82" s="1" t="s">
        <v>52</v>
      </c>
      <c r="N82" s="1" t="s">
        <v>52</v>
      </c>
      <c r="O82" s="1" t="s">
        <v>52</v>
      </c>
      <c r="P82" s="1">
        <v>1</v>
      </c>
      <c r="Q82" s="1">
        <v>2</v>
      </c>
      <c r="R82" s="1">
        <v>3</v>
      </c>
      <c r="S82" s="1" t="s">
        <v>92</v>
      </c>
      <c r="T82" s="1" t="s">
        <v>59</v>
      </c>
      <c r="U82" s="1" t="s">
        <v>52</v>
      </c>
      <c r="V82" s="1" t="s">
        <v>49</v>
      </c>
      <c r="W82" s="1">
        <v>1</v>
      </c>
      <c r="X82" s="1" t="s">
        <v>52</v>
      </c>
      <c r="Y82" s="1" t="s">
        <v>127</v>
      </c>
      <c r="Z82" s="1" t="s">
        <v>200</v>
      </c>
      <c r="AA82" s="1">
        <v>6</v>
      </c>
      <c r="AB82" s="1">
        <v>4</v>
      </c>
      <c r="AC82" s="1" t="s">
        <v>49</v>
      </c>
      <c r="AD82" s="1" t="s">
        <v>49</v>
      </c>
      <c r="AE82" s="1" t="s">
        <v>148</v>
      </c>
      <c r="AF82" s="1">
        <v>3</v>
      </c>
      <c r="AG82" s="1" t="s">
        <v>95</v>
      </c>
      <c r="AH82" s="1" t="s">
        <v>109</v>
      </c>
      <c r="AI82" s="1" t="s">
        <v>52</v>
      </c>
      <c r="AJ82" s="1" t="s">
        <v>58</v>
      </c>
      <c r="AK82" s="1" t="s">
        <v>59</v>
      </c>
      <c r="AL82" s="1" t="s">
        <v>96</v>
      </c>
      <c r="AM82" s="1" t="s">
        <v>49</v>
      </c>
      <c r="AN82" s="1" t="s">
        <v>90</v>
      </c>
      <c r="AO82" s="1">
        <v>1</v>
      </c>
      <c r="AP82" s="1" t="s">
        <v>91</v>
      </c>
      <c r="AQ82" s="1" t="s">
        <v>164</v>
      </c>
      <c r="AR82" s="1" t="s">
        <v>79</v>
      </c>
      <c r="AS82" s="1" t="s">
        <v>80</v>
      </c>
      <c r="AT82" s="1" t="s">
        <v>68</v>
      </c>
      <c r="AU82" s="1" t="s">
        <v>263</v>
      </c>
      <c r="AV82" s="70" t="s">
        <v>243</v>
      </c>
    </row>
    <row r="83" spans="1:48" ht="12.75" x14ac:dyDescent="0.2">
      <c r="A83" s="7">
        <v>42667.646458136573</v>
      </c>
      <c r="B83" s="1" t="s">
        <v>48</v>
      </c>
      <c r="C83" s="1">
        <v>4</v>
      </c>
      <c r="D83" s="1" t="s">
        <v>49</v>
      </c>
      <c r="E83" s="1">
        <v>0</v>
      </c>
      <c r="F83" s="1" t="s">
        <v>68</v>
      </c>
      <c r="G83" s="1">
        <v>3</v>
      </c>
      <c r="H83" s="1">
        <v>4</v>
      </c>
      <c r="I83" s="1">
        <v>5</v>
      </c>
      <c r="J83" s="1" t="s">
        <v>52</v>
      </c>
      <c r="K83" s="1" t="s">
        <v>69</v>
      </c>
      <c r="L83" s="1" t="s">
        <v>49</v>
      </c>
      <c r="M83" s="1" t="s">
        <v>52</v>
      </c>
      <c r="N83" s="1" t="s">
        <v>52</v>
      </c>
      <c r="O83" s="1" t="s">
        <v>49</v>
      </c>
      <c r="P83" s="1">
        <v>2</v>
      </c>
      <c r="Q83" s="1">
        <v>3</v>
      </c>
      <c r="R83" s="1">
        <v>2</v>
      </c>
      <c r="S83" s="1" t="s">
        <v>272</v>
      </c>
      <c r="T83" s="1" t="s">
        <v>85</v>
      </c>
      <c r="U83" s="1" t="s">
        <v>49</v>
      </c>
      <c r="V83" s="1" t="s">
        <v>49</v>
      </c>
      <c r="W83" s="1">
        <v>2</v>
      </c>
      <c r="X83" s="1" t="s">
        <v>52</v>
      </c>
      <c r="Y83" s="1" t="s">
        <v>221</v>
      </c>
      <c r="Z83" s="1" t="s">
        <v>102</v>
      </c>
      <c r="AA83" s="1">
        <v>2</v>
      </c>
      <c r="AB83" s="1">
        <v>2</v>
      </c>
      <c r="AC83" s="1" t="s">
        <v>49</v>
      </c>
      <c r="AD83" s="1" t="s">
        <v>52</v>
      </c>
      <c r="AE83" s="1" t="s">
        <v>72</v>
      </c>
      <c r="AF83" s="1">
        <v>2</v>
      </c>
      <c r="AG83" s="1" t="s">
        <v>88</v>
      </c>
      <c r="AH83" s="1" t="s">
        <v>74</v>
      </c>
      <c r="AI83" s="1" t="s">
        <v>52</v>
      </c>
      <c r="AJ83" s="1" t="s">
        <v>273</v>
      </c>
      <c r="AK83" s="1" t="s">
        <v>59</v>
      </c>
      <c r="AM83" s="1" t="s">
        <v>52</v>
      </c>
      <c r="AN83" s="1" t="s">
        <v>61</v>
      </c>
      <c r="AO83" s="1">
        <v>1</v>
      </c>
      <c r="AP83" s="1" t="s">
        <v>62</v>
      </c>
      <c r="AQ83" s="1" t="s">
        <v>206</v>
      </c>
      <c r="AR83" s="1" t="s">
        <v>64</v>
      </c>
      <c r="AS83" s="1" t="s">
        <v>106</v>
      </c>
      <c r="AT83" s="1" t="s">
        <v>66</v>
      </c>
      <c r="AU83" s="1" t="s">
        <v>257</v>
      </c>
      <c r="AV83" s="70" t="s">
        <v>264</v>
      </c>
    </row>
    <row r="84" spans="1:48" ht="12.75" x14ac:dyDescent="0.2">
      <c r="A84" s="7">
        <v>42667.723548368056</v>
      </c>
      <c r="B84" s="1" t="s">
        <v>67</v>
      </c>
      <c r="C84" s="1">
        <v>6</v>
      </c>
      <c r="D84" s="1" t="s">
        <v>49</v>
      </c>
      <c r="E84" s="1">
        <v>3</v>
      </c>
      <c r="F84" s="1" t="s">
        <v>68</v>
      </c>
      <c r="G84" s="1">
        <v>1</v>
      </c>
      <c r="H84" s="1">
        <v>1</v>
      </c>
      <c r="I84" s="1">
        <v>2</v>
      </c>
      <c r="J84" s="1" t="s">
        <v>52</v>
      </c>
      <c r="K84" s="1" t="s">
        <v>113</v>
      </c>
      <c r="L84" s="1" t="s">
        <v>49</v>
      </c>
      <c r="M84" s="1" t="s">
        <v>49</v>
      </c>
      <c r="N84" s="1" t="s">
        <v>49</v>
      </c>
      <c r="O84" s="1" t="s">
        <v>49</v>
      </c>
      <c r="P84" s="1">
        <v>10</v>
      </c>
      <c r="Q84" s="1">
        <v>6</v>
      </c>
      <c r="R84" s="1">
        <v>10</v>
      </c>
      <c r="S84" s="1" t="s">
        <v>220</v>
      </c>
      <c r="T84" s="1" t="s">
        <v>54</v>
      </c>
      <c r="U84" s="1" t="s">
        <v>49</v>
      </c>
      <c r="V84" s="1" t="s">
        <v>49</v>
      </c>
      <c r="W84" s="1">
        <v>10</v>
      </c>
      <c r="X84" s="1" t="s">
        <v>49</v>
      </c>
      <c r="Y84" s="1" t="s">
        <v>71</v>
      </c>
      <c r="Z84" s="1" t="s">
        <v>67</v>
      </c>
      <c r="AA84" s="1">
        <v>1</v>
      </c>
      <c r="AB84" s="1">
        <v>1</v>
      </c>
      <c r="AC84" s="1" t="s">
        <v>49</v>
      </c>
      <c r="AD84" s="1" t="s">
        <v>49</v>
      </c>
      <c r="AE84" s="1" t="s">
        <v>55</v>
      </c>
      <c r="AF84" s="1">
        <v>6</v>
      </c>
      <c r="AG84" s="1" t="s">
        <v>95</v>
      </c>
      <c r="AH84" s="1" t="s">
        <v>149</v>
      </c>
      <c r="AI84" s="1" t="s">
        <v>49</v>
      </c>
      <c r="AJ84" s="1" t="s">
        <v>75</v>
      </c>
      <c r="AK84" s="1" t="s">
        <v>54</v>
      </c>
      <c r="AL84" s="1" t="s">
        <v>132</v>
      </c>
      <c r="AM84" s="1" t="s">
        <v>49</v>
      </c>
      <c r="AN84" s="1" t="s">
        <v>117</v>
      </c>
      <c r="AO84" s="1">
        <v>10</v>
      </c>
      <c r="AP84" s="1" t="s">
        <v>91</v>
      </c>
      <c r="AQ84" s="1" t="s">
        <v>78</v>
      </c>
      <c r="AR84" s="1" t="s">
        <v>64</v>
      </c>
      <c r="AS84" s="1" t="s">
        <v>80</v>
      </c>
      <c r="AT84" s="1" t="s">
        <v>68</v>
      </c>
      <c r="AU84" s="1" t="s">
        <v>257</v>
      </c>
      <c r="AV84" s="68" t="s">
        <v>274</v>
      </c>
    </row>
    <row r="85" spans="1:48" ht="12.75" x14ac:dyDescent="0.2">
      <c r="A85" s="7">
        <v>42667.727217314816</v>
      </c>
      <c r="B85" s="1" t="s">
        <v>82</v>
      </c>
      <c r="C85" s="1">
        <v>4</v>
      </c>
      <c r="D85" s="1" t="s">
        <v>52</v>
      </c>
      <c r="E85" s="1">
        <v>4</v>
      </c>
      <c r="F85" s="1" t="s">
        <v>50</v>
      </c>
      <c r="G85" s="1">
        <v>1</v>
      </c>
      <c r="H85" s="1">
        <v>3</v>
      </c>
      <c r="I85" s="1">
        <v>4</v>
      </c>
      <c r="J85" s="1" t="s">
        <v>52</v>
      </c>
      <c r="K85" s="1" t="s">
        <v>69</v>
      </c>
      <c r="L85" s="1" t="s">
        <v>52</v>
      </c>
      <c r="M85" s="1" t="s">
        <v>52</v>
      </c>
      <c r="N85" s="1" t="s">
        <v>49</v>
      </c>
      <c r="O85" s="1" t="s">
        <v>49</v>
      </c>
      <c r="P85" s="1">
        <v>1</v>
      </c>
      <c r="Q85" s="1">
        <v>3</v>
      </c>
      <c r="R85" s="1">
        <v>4</v>
      </c>
      <c r="S85" s="1" t="s">
        <v>92</v>
      </c>
      <c r="T85" s="1" t="s">
        <v>54</v>
      </c>
      <c r="U85" s="1" t="s">
        <v>49</v>
      </c>
      <c r="V85" s="1" t="s">
        <v>49</v>
      </c>
      <c r="W85" s="1">
        <v>2</v>
      </c>
      <c r="X85" s="1" t="s">
        <v>52</v>
      </c>
      <c r="Y85" s="1" t="s">
        <v>127</v>
      </c>
      <c r="Z85" s="1" t="s">
        <v>275</v>
      </c>
      <c r="AA85" s="1">
        <v>3</v>
      </c>
      <c r="AB85" s="1">
        <v>5</v>
      </c>
      <c r="AC85" s="1" t="s">
        <v>49</v>
      </c>
      <c r="AD85" s="1" t="s">
        <v>49</v>
      </c>
      <c r="AE85" s="1" t="s">
        <v>55</v>
      </c>
      <c r="AF85" s="1">
        <v>6</v>
      </c>
      <c r="AG85" s="1" t="s">
        <v>95</v>
      </c>
      <c r="AH85" s="1" t="s">
        <v>57</v>
      </c>
      <c r="AI85" s="1" t="s">
        <v>49</v>
      </c>
      <c r="AJ85" s="1" t="s">
        <v>75</v>
      </c>
      <c r="AK85" s="1" t="s">
        <v>54</v>
      </c>
      <c r="AL85" s="1" t="s">
        <v>136</v>
      </c>
      <c r="AM85" s="1" t="s">
        <v>49</v>
      </c>
      <c r="AN85" s="1" t="s">
        <v>117</v>
      </c>
      <c r="AO85" s="1">
        <v>4</v>
      </c>
      <c r="AP85" s="1" t="s">
        <v>91</v>
      </c>
      <c r="AQ85" s="1" t="s">
        <v>63</v>
      </c>
      <c r="AR85" s="1" t="s">
        <v>64</v>
      </c>
      <c r="AS85" s="1" t="s">
        <v>80</v>
      </c>
      <c r="AT85" s="1" t="s">
        <v>66</v>
      </c>
      <c r="AU85" s="1" t="s">
        <v>263</v>
      </c>
      <c r="AV85" s="68" t="s">
        <v>276</v>
      </c>
    </row>
    <row r="86" spans="1:48" ht="12.75" x14ac:dyDescent="0.2">
      <c r="A86" s="7">
        <v>42667.801833854166</v>
      </c>
      <c r="B86" s="1" t="s">
        <v>82</v>
      </c>
      <c r="C86" s="1">
        <v>4</v>
      </c>
      <c r="D86" s="1" t="s">
        <v>52</v>
      </c>
      <c r="E86" s="1">
        <v>0</v>
      </c>
      <c r="F86" s="1" t="s">
        <v>68</v>
      </c>
      <c r="G86" s="1">
        <v>3</v>
      </c>
      <c r="H86" s="1">
        <v>5</v>
      </c>
      <c r="I86" s="1">
        <v>5</v>
      </c>
      <c r="J86" s="1" t="s">
        <v>52</v>
      </c>
      <c r="K86" s="1" t="s">
        <v>113</v>
      </c>
      <c r="L86" s="1" t="s">
        <v>49</v>
      </c>
      <c r="M86" s="1" t="s">
        <v>52</v>
      </c>
      <c r="N86" s="1" t="s">
        <v>52</v>
      </c>
      <c r="O86" s="1" t="s">
        <v>49</v>
      </c>
      <c r="P86" s="1">
        <v>1</v>
      </c>
      <c r="Q86" s="1">
        <v>4</v>
      </c>
      <c r="R86" s="1">
        <v>4</v>
      </c>
      <c r="S86" s="1" t="s">
        <v>92</v>
      </c>
      <c r="T86" s="1" t="s">
        <v>177</v>
      </c>
      <c r="U86" s="1" t="s">
        <v>49</v>
      </c>
      <c r="V86" s="1" t="s">
        <v>49</v>
      </c>
      <c r="W86" s="1">
        <v>3</v>
      </c>
      <c r="X86" s="1" t="s">
        <v>49</v>
      </c>
      <c r="Y86" s="1" t="s">
        <v>71</v>
      </c>
      <c r="Z86" s="1" t="s">
        <v>87</v>
      </c>
      <c r="AA86" s="1">
        <v>3</v>
      </c>
      <c r="AB86" s="1">
        <v>3</v>
      </c>
      <c r="AC86" s="1" t="s">
        <v>49</v>
      </c>
      <c r="AD86" s="1" t="s">
        <v>49</v>
      </c>
      <c r="AE86" s="1" t="s">
        <v>55</v>
      </c>
      <c r="AF86" s="1">
        <v>4</v>
      </c>
      <c r="AG86" s="1" t="s">
        <v>73</v>
      </c>
      <c r="AH86" s="1" t="s">
        <v>57</v>
      </c>
      <c r="AI86" s="1" t="s">
        <v>52</v>
      </c>
      <c r="AJ86" s="1" t="s">
        <v>58</v>
      </c>
      <c r="AK86" s="1" t="s">
        <v>59</v>
      </c>
      <c r="AL86" s="1" t="s">
        <v>76</v>
      </c>
      <c r="AM86" s="1" t="s">
        <v>52</v>
      </c>
      <c r="AN86" s="1" t="s">
        <v>90</v>
      </c>
      <c r="AO86" s="1">
        <v>2</v>
      </c>
      <c r="AP86" s="1" t="s">
        <v>91</v>
      </c>
      <c r="AQ86" s="1" t="s">
        <v>78</v>
      </c>
      <c r="AR86" s="1" t="s">
        <v>64</v>
      </c>
      <c r="AS86" s="1" t="s">
        <v>80</v>
      </c>
      <c r="AT86" s="1" t="s">
        <v>66</v>
      </c>
      <c r="AU86" s="1" t="s">
        <v>263</v>
      </c>
    </row>
    <row r="87" spans="1:48" ht="12.75" x14ac:dyDescent="0.2">
      <c r="A87" s="7">
        <v>42667.80545028935</v>
      </c>
      <c r="B87" s="1" t="s">
        <v>67</v>
      </c>
      <c r="C87" s="1">
        <v>4</v>
      </c>
      <c r="D87" s="1" t="s">
        <v>52</v>
      </c>
      <c r="E87" s="1">
        <v>3</v>
      </c>
      <c r="F87" s="1" t="s">
        <v>68</v>
      </c>
      <c r="G87" s="1">
        <v>1</v>
      </c>
      <c r="H87" s="1">
        <v>4</v>
      </c>
      <c r="I87" s="1">
        <v>3</v>
      </c>
      <c r="J87" s="1" t="s">
        <v>52</v>
      </c>
      <c r="K87" s="1" t="s">
        <v>99</v>
      </c>
      <c r="L87" s="1" t="s">
        <v>49</v>
      </c>
      <c r="M87" s="1" t="s">
        <v>52</v>
      </c>
      <c r="N87" s="1" t="s">
        <v>49</v>
      </c>
      <c r="O87" s="1" t="s">
        <v>49</v>
      </c>
      <c r="P87" s="1">
        <v>2</v>
      </c>
      <c r="Q87" s="1">
        <v>3</v>
      </c>
      <c r="R87" s="1">
        <v>6</v>
      </c>
      <c r="S87" s="1" t="s">
        <v>277</v>
      </c>
      <c r="T87" s="1" t="s">
        <v>177</v>
      </c>
      <c r="U87" s="1" t="s">
        <v>52</v>
      </c>
      <c r="V87" s="1" t="s">
        <v>49</v>
      </c>
      <c r="W87" s="1">
        <v>5</v>
      </c>
      <c r="X87" s="1" t="s">
        <v>49</v>
      </c>
      <c r="Y87" s="1" t="s">
        <v>139</v>
      </c>
      <c r="Z87" s="1" t="s">
        <v>87</v>
      </c>
      <c r="AA87" s="1">
        <v>4</v>
      </c>
      <c r="AB87" s="1">
        <v>3</v>
      </c>
      <c r="AC87" s="1" t="s">
        <v>49</v>
      </c>
      <c r="AD87" s="1" t="s">
        <v>52</v>
      </c>
      <c r="AE87" s="1" t="s">
        <v>121</v>
      </c>
      <c r="AF87" s="1">
        <v>3</v>
      </c>
      <c r="AG87" s="1" t="s">
        <v>88</v>
      </c>
      <c r="AH87" s="1" t="s">
        <v>74</v>
      </c>
      <c r="AI87" s="1" t="s">
        <v>49</v>
      </c>
      <c r="AJ87" s="1" t="s">
        <v>186</v>
      </c>
      <c r="AK87" s="1" t="s">
        <v>59</v>
      </c>
      <c r="AL87" s="1" t="s">
        <v>76</v>
      </c>
      <c r="AM87" s="1" t="s">
        <v>52</v>
      </c>
      <c r="AN87" s="1" t="s">
        <v>90</v>
      </c>
      <c r="AO87" s="1">
        <v>3</v>
      </c>
      <c r="AP87" s="1" t="s">
        <v>91</v>
      </c>
      <c r="AQ87" s="1" t="s">
        <v>181</v>
      </c>
      <c r="AR87" s="1" t="s">
        <v>64</v>
      </c>
      <c r="AS87" s="1" t="s">
        <v>80</v>
      </c>
      <c r="AT87" s="1" t="s">
        <v>68</v>
      </c>
      <c r="AU87" s="1" t="s">
        <v>257</v>
      </c>
    </row>
    <row r="88" spans="1:48" ht="12.75" x14ac:dyDescent="0.2">
      <c r="A88" s="7">
        <v>42667.812041608791</v>
      </c>
      <c r="B88" s="1" t="s">
        <v>82</v>
      </c>
      <c r="C88" s="1">
        <v>3</v>
      </c>
      <c r="D88" s="1" t="s">
        <v>52</v>
      </c>
      <c r="E88" s="1">
        <v>1</v>
      </c>
      <c r="F88" s="1" t="s">
        <v>68</v>
      </c>
      <c r="G88" s="1">
        <v>3</v>
      </c>
      <c r="H88" s="1">
        <v>5</v>
      </c>
      <c r="I88" s="1">
        <v>6</v>
      </c>
      <c r="J88" s="1" t="s">
        <v>52</v>
      </c>
      <c r="K88" s="1" t="s">
        <v>99</v>
      </c>
      <c r="L88" s="1" t="s">
        <v>49</v>
      </c>
      <c r="M88" s="1" t="s">
        <v>49</v>
      </c>
      <c r="N88" s="1" t="s">
        <v>52</v>
      </c>
      <c r="O88" s="1" t="s">
        <v>49</v>
      </c>
      <c r="P88" s="1">
        <v>1</v>
      </c>
      <c r="Q88" s="1">
        <v>2</v>
      </c>
      <c r="R88" s="1">
        <v>6</v>
      </c>
      <c r="S88" s="1" t="s">
        <v>92</v>
      </c>
      <c r="T88" s="1" t="s">
        <v>85</v>
      </c>
      <c r="U88" s="1" t="s">
        <v>49</v>
      </c>
      <c r="V88" s="1" t="s">
        <v>49</v>
      </c>
      <c r="W88" s="1">
        <v>5</v>
      </c>
      <c r="X88" s="1" t="s">
        <v>49</v>
      </c>
      <c r="Y88" s="1" t="s">
        <v>278</v>
      </c>
      <c r="Z88" s="1" t="s">
        <v>151</v>
      </c>
      <c r="AA88" s="1">
        <v>1</v>
      </c>
      <c r="AB88" s="1">
        <v>2</v>
      </c>
      <c r="AC88" s="1" t="s">
        <v>49</v>
      </c>
      <c r="AD88" s="1" t="s">
        <v>49</v>
      </c>
      <c r="AE88" s="1" t="s">
        <v>72</v>
      </c>
      <c r="AF88" s="1">
        <v>5</v>
      </c>
      <c r="AG88" s="1" t="s">
        <v>73</v>
      </c>
      <c r="AH88" s="1" t="s">
        <v>74</v>
      </c>
      <c r="AI88" s="1" t="s">
        <v>49</v>
      </c>
      <c r="AJ88" s="1" t="s">
        <v>75</v>
      </c>
      <c r="AK88" s="1" t="s">
        <v>54</v>
      </c>
      <c r="AL88" s="1" t="s">
        <v>279</v>
      </c>
      <c r="AM88" s="1" t="s">
        <v>49</v>
      </c>
      <c r="AN88" s="1" t="s">
        <v>61</v>
      </c>
      <c r="AO88" s="1">
        <v>4</v>
      </c>
      <c r="AP88" s="1" t="s">
        <v>77</v>
      </c>
      <c r="AQ88" s="1" t="s">
        <v>235</v>
      </c>
      <c r="AR88" s="1" t="s">
        <v>64</v>
      </c>
      <c r="AS88" s="1" t="s">
        <v>80</v>
      </c>
      <c r="AT88" s="1" t="s">
        <v>66</v>
      </c>
      <c r="AU88" s="1" t="s">
        <v>263</v>
      </c>
      <c r="AV88" s="68" t="s">
        <v>280</v>
      </c>
    </row>
    <row r="89" spans="1:48" ht="12.75" x14ac:dyDescent="0.2">
      <c r="A89" s="7">
        <v>42667.881674050921</v>
      </c>
      <c r="B89" s="1" t="s">
        <v>67</v>
      </c>
      <c r="C89" s="1">
        <v>5</v>
      </c>
      <c r="D89" s="1" t="s">
        <v>49</v>
      </c>
      <c r="E89" s="1">
        <v>3</v>
      </c>
      <c r="F89" s="1" t="s">
        <v>50</v>
      </c>
      <c r="G89" s="1">
        <v>1</v>
      </c>
      <c r="H89" s="1">
        <v>4</v>
      </c>
      <c r="I89" s="1">
        <v>2</v>
      </c>
      <c r="J89" s="1" t="s">
        <v>52</v>
      </c>
      <c r="K89" s="1" t="s">
        <v>99</v>
      </c>
      <c r="L89" s="1" t="s">
        <v>49</v>
      </c>
      <c r="M89" s="1" t="s">
        <v>49</v>
      </c>
      <c r="N89" s="1" t="s">
        <v>49</v>
      </c>
      <c r="O89" s="1" t="s">
        <v>49</v>
      </c>
      <c r="P89" s="1">
        <v>1</v>
      </c>
      <c r="Q89" s="1">
        <v>6</v>
      </c>
      <c r="R89" s="1">
        <v>10</v>
      </c>
      <c r="S89" s="1" t="s">
        <v>281</v>
      </c>
      <c r="T89" s="1" t="s">
        <v>177</v>
      </c>
      <c r="U89" s="1" t="s">
        <v>49</v>
      </c>
      <c r="V89" s="1" t="s">
        <v>49</v>
      </c>
      <c r="W89" s="1">
        <v>10</v>
      </c>
      <c r="X89" s="1" t="s">
        <v>49</v>
      </c>
      <c r="Y89" s="1" t="s">
        <v>282</v>
      </c>
      <c r="Z89" s="1" t="s">
        <v>102</v>
      </c>
      <c r="AA89" s="1">
        <v>1</v>
      </c>
      <c r="AB89" s="1">
        <v>1</v>
      </c>
      <c r="AC89" s="1" t="s">
        <v>49</v>
      </c>
      <c r="AD89" s="1" t="s">
        <v>49</v>
      </c>
      <c r="AE89" s="1" t="s">
        <v>121</v>
      </c>
      <c r="AF89" s="1">
        <v>6</v>
      </c>
      <c r="AG89" s="1" t="s">
        <v>73</v>
      </c>
      <c r="AH89" s="1" t="s">
        <v>149</v>
      </c>
      <c r="AI89" s="1" t="s">
        <v>49</v>
      </c>
      <c r="AJ89" s="1" t="s">
        <v>58</v>
      </c>
      <c r="AK89" s="1" t="s">
        <v>54</v>
      </c>
      <c r="AL89" s="1" t="s">
        <v>116</v>
      </c>
      <c r="AM89" s="1" t="s">
        <v>52</v>
      </c>
      <c r="AN89" s="1" t="s">
        <v>117</v>
      </c>
      <c r="AO89" s="1">
        <v>10</v>
      </c>
      <c r="AP89" s="1" t="s">
        <v>91</v>
      </c>
      <c r="AQ89" s="1" t="s">
        <v>105</v>
      </c>
      <c r="AR89" s="1" t="s">
        <v>64</v>
      </c>
      <c r="AS89" s="1" t="s">
        <v>80</v>
      </c>
      <c r="AT89" s="1" t="s">
        <v>66</v>
      </c>
      <c r="AU89" s="1" t="s">
        <v>263</v>
      </c>
      <c r="AV89" s="68" t="s">
        <v>283</v>
      </c>
    </row>
    <row r="90" spans="1:48" ht="12.75" x14ac:dyDescent="0.2">
      <c r="A90" s="7">
        <v>42667.966779571754</v>
      </c>
      <c r="B90" s="1" t="s">
        <v>48</v>
      </c>
      <c r="C90" s="1">
        <v>4</v>
      </c>
      <c r="D90" s="1" t="s">
        <v>49</v>
      </c>
      <c r="E90" s="1">
        <v>2</v>
      </c>
      <c r="F90" s="1" t="s">
        <v>50</v>
      </c>
      <c r="G90" s="1">
        <v>1</v>
      </c>
      <c r="H90" s="1">
        <v>6</v>
      </c>
      <c r="I90" s="1">
        <v>3</v>
      </c>
      <c r="J90" s="1" t="s">
        <v>49</v>
      </c>
      <c r="K90" s="1" t="s">
        <v>99</v>
      </c>
      <c r="L90" s="1" t="s">
        <v>52</v>
      </c>
      <c r="M90" s="1" t="s">
        <v>52</v>
      </c>
      <c r="N90" s="1" t="s">
        <v>52</v>
      </c>
      <c r="O90" s="1" t="s">
        <v>52</v>
      </c>
      <c r="P90" s="1">
        <v>2</v>
      </c>
      <c r="Q90" s="1">
        <v>4</v>
      </c>
      <c r="R90" s="1">
        <v>2</v>
      </c>
      <c r="S90" s="1" t="s">
        <v>70</v>
      </c>
      <c r="T90" s="1" t="s">
        <v>59</v>
      </c>
      <c r="U90" s="1" t="s">
        <v>49</v>
      </c>
      <c r="V90" s="1" t="s">
        <v>49</v>
      </c>
      <c r="W90" s="1">
        <v>1</v>
      </c>
      <c r="X90" s="1" t="s">
        <v>52</v>
      </c>
      <c r="Y90" s="1" t="s">
        <v>157</v>
      </c>
      <c r="Z90" s="1" t="s">
        <v>67</v>
      </c>
      <c r="AA90" s="1">
        <v>3</v>
      </c>
      <c r="AB90" s="1">
        <v>5</v>
      </c>
      <c r="AC90" s="1" t="s">
        <v>49</v>
      </c>
      <c r="AD90" s="1" t="s">
        <v>49</v>
      </c>
      <c r="AE90" s="1" t="s">
        <v>72</v>
      </c>
      <c r="AF90" s="1">
        <v>2</v>
      </c>
      <c r="AG90" s="1" t="s">
        <v>73</v>
      </c>
      <c r="AH90" s="1" t="s">
        <v>109</v>
      </c>
      <c r="AI90" s="1" t="s">
        <v>49</v>
      </c>
      <c r="AJ90" s="1" t="s">
        <v>58</v>
      </c>
      <c r="AK90" s="1" t="s">
        <v>59</v>
      </c>
      <c r="AL90" s="1" t="s">
        <v>96</v>
      </c>
      <c r="AM90" s="1" t="s">
        <v>49</v>
      </c>
      <c r="AN90" s="1" t="s">
        <v>90</v>
      </c>
      <c r="AO90" s="1">
        <v>1</v>
      </c>
      <c r="AP90" s="1" t="s">
        <v>91</v>
      </c>
      <c r="AQ90" s="1" t="s">
        <v>164</v>
      </c>
      <c r="AR90" s="1" t="s">
        <v>64</v>
      </c>
      <c r="AS90" s="1" t="s">
        <v>80</v>
      </c>
      <c r="AT90" s="1" t="s">
        <v>98</v>
      </c>
      <c r="AU90" s="1" t="s">
        <v>263</v>
      </c>
    </row>
    <row r="91" spans="1:48" ht="12.75" x14ac:dyDescent="0.2">
      <c r="A91" s="7">
        <v>42667.989052939811</v>
      </c>
      <c r="B91" s="1" t="s">
        <v>82</v>
      </c>
      <c r="C91" s="1">
        <v>4</v>
      </c>
      <c r="D91" s="1" t="s">
        <v>49</v>
      </c>
      <c r="E91" s="1">
        <v>4</v>
      </c>
      <c r="F91" s="1" t="s">
        <v>68</v>
      </c>
      <c r="G91" s="1">
        <v>1</v>
      </c>
      <c r="H91" s="1">
        <v>2</v>
      </c>
      <c r="I91" s="1">
        <v>2</v>
      </c>
      <c r="J91" s="1" t="s">
        <v>49</v>
      </c>
      <c r="K91" s="1" t="s">
        <v>99</v>
      </c>
      <c r="L91" s="1" t="s">
        <v>49</v>
      </c>
      <c r="M91" s="1" t="s">
        <v>49</v>
      </c>
      <c r="N91" s="1" t="s">
        <v>49</v>
      </c>
      <c r="O91" s="1" t="s">
        <v>49</v>
      </c>
      <c r="P91" s="1">
        <v>3</v>
      </c>
      <c r="Q91" s="1">
        <v>4</v>
      </c>
      <c r="R91" s="1">
        <v>5</v>
      </c>
      <c r="S91" s="1" t="s">
        <v>284</v>
      </c>
      <c r="T91" s="1" t="s">
        <v>85</v>
      </c>
      <c r="U91" s="1" t="s">
        <v>52</v>
      </c>
      <c r="V91" s="1" t="s">
        <v>49</v>
      </c>
      <c r="W91" s="1">
        <v>5</v>
      </c>
      <c r="X91" s="1" t="s">
        <v>49</v>
      </c>
      <c r="Y91" s="1" t="s">
        <v>246</v>
      </c>
      <c r="Z91" s="1" t="s">
        <v>67</v>
      </c>
      <c r="AA91" s="1">
        <v>1</v>
      </c>
      <c r="AB91" s="1">
        <v>2</v>
      </c>
      <c r="AC91" s="1" t="s">
        <v>49</v>
      </c>
      <c r="AD91" s="1" t="s">
        <v>49</v>
      </c>
      <c r="AE91" s="1" t="s">
        <v>72</v>
      </c>
      <c r="AF91" s="1">
        <v>5</v>
      </c>
      <c r="AG91" s="1" t="s">
        <v>56</v>
      </c>
      <c r="AH91" s="1" t="s">
        <v>131</v>
      </c>
      <c r="AI91" s="1" t="s">
        <v>49</v>
      </c>
      <c r="AJ91" s="1" t="s">
        <v>75</v>
      </c>
      <c r="AK91" s="1" t="s">
        <v>89</v>
      </c>
      <c r="AL91" s="1" t="s">
        <v>76</v>
      </c>
      <c r="AM91" s="1" t="s">
        <v>52</v>
      </c>
      <c r="AN91" s="1" t="s">
        <v>90</v>
      </c>
      <c r="AO91" s="1">
        <v>3</v>
      </c>
      <c r="AP91" s="1" t="s">
        <v>77</v>
      </c>
      <c r="AQ91" s="1" t="s">
        <v>78</v>
      </c>
      <c r="AR91" s="1" t="s">
        <v>64</v>
      </c>
      <c r="AS91" s="1" t="s">
        <v>80</v>
      </c>
      <c r="AT91" s="1" t="s">
        <v>66</v>
      </c>
      <c r="AU91" s="1" t="s">
        <v>263</v>
      </c>
      <c r="AV91" s="68" t="s">
        <v>285</v>
      </c>
    </row>
    <row r="92" spans="1:48" ht="12.75" x14ac:dyDescent="0.2">
      <c r="A92" s="7">
        <v>42668.022119050926</v>
      </c>
      <c r="B92" s="1" t="s">
        <v>82</v>
      </c>
      <c r="C92" s="1">
        <v>1</v>
      </c>
      <c r="D92" s="1" t="s">
        <v>52</v>
      </c>
      <c r="E92" s="1">
        <v>0</v>
      </c>
      <c r="F92" s="1" t="s">
        <v>68</v>
      </c>
      <c r="G92" s="1">
        <v>3</v>
      </c>
      <c r="H92" s="1">
        <v>1</v>
      </c>
      <c r="I92" s="1">
        <v>4</v>
      </c>
      <c r="J92" s="1" t="s">
        <v>52</v>
      </c>
      <c r="K92" s="1" t="s">
        <v>83</v>
      </c>
      <c r="L92" s="1" t="s">
        <v>49</v>
      </c>
      <c r="M92" s="1" t="s">
        <v>52</v>
      </c>
      <c r="N92" s="1" t="s">
        <v>52</v>
      </c>
      <c r="O92" s="1" t="s">
        <v>49</v>
      </c>
      <c r="P92" s="1">
        <v>1</v>
      </c>
      <c r="Q92" s="1">
        <v>4</v>
      </c>
      <c r="R92" s="1">
        <v>7</v>
      </c>
      <c r="S92" s="1" t="s">
        <v>286</v>
      </c>
      <c r="T92" s="1" t="s">
        <v>177</v>
      </c>
      <c r="U92" s="1" t="s">
        <v>52</v>
      </c>
      <c r="V92" s="1" t="s">
        <v>49</v>
      </c>
      <c r="W92" s="1">
        <v>2</v>
      </c>
      <c r="X92" s="1" t="s">
        <v>49</v>
      </c>
      <c r="Y92" s="1" t="s">
        <v>93</v>
      </c>
      <c r="Z92" s="1" t="s">
        <v>287</v>
      </c>
      <c r="AA92" s="1">
        <v>6</v>
      </c>
      <c r="AB92" s="1">
        <v>4</v>
      </c>
      <c r="AC92" s="1" t="s">
        <v>49</v>
      </c>
      <c r="AD92" s="1" t="s">
        <v>49</v>
      </c>
      <c r="AE92" s="1" t="s">
        <v>55</v>
      </c>
      <c r="AF92" s="1">
        <v>1</v>
      </c>
      <c r="AG92" s="1" t="s">
        <v>88</v>
      </c>
      <c r="AH92" s="1" t="s">
        <v>57</v>
      </c>
      <c r="AI92" s="1" t="s">
        <v>52</v>
      </c>
      <c r="AJ92" s="1" t="s">
        <v>58</v>
      </c>
      <c r="AK92" s="1" t="s">
        <v>59</v>
      </c>
      <c r="AL92" s="1" t="s">
        <v>96</v>
      </c>
      <c r="AM92" s="1" t="s">
        <v>52</v>
      </c>
      <c r="AN92" s="1" t="s">
        <v>117</v>
      </c>
      <c r="AO92" s="1">
        <v>1</v>
      </c>
      <c r="AP92" s="1" t="s">
        <v>77</v>
      </c>
      <c r="AQ92" s="1" t="s">
        <v>105</v>
      </c>
      <c r="AR92" s="1" t="s">
        <v>79</v>
      </c>
      <c r="AS92" s="1" t="s">
        <v>80</v>
      </c>
      <c r="AT92" s="1" t="s">
        <v>98</v>
      </c>
      <c r="AU92" s="1" t="s">
        <v>263</v>
      </c>
      <c r="AV92" s="2" t="s">
        <v>288</v>
      </c>
    </row>
    <row r="93" spans="1:48" ht="12.75" x14ac:dyDescent="0.2">
      <c r="A93" s="7">
        <v>42671.65799206018</v>
      </c>
      <c r="B93" s="1" t="s">
        <v>82</v>
      </c>
      <c r="C93" s="1">
        <v>6</v>
      </c>
      <c r="D93" s="1" t="s">
        <v>49</v>
      </c>
      <c r="E93" s="1">
        <v>3</v>
      </c>
      <c r="F93" s="1" t="s">
        <v>68</v>
      </c>
      <c r="G93" s="1">
        <v>4</v>
      </c>
      <c r="H93" s="1">
        <v>5</v>
      </c>
      <c r="I93" s="1">
        <v>5</v>
      </c>
      <c r="J93" s="1" t="s">
        <v>52</v>
      </c>
      <c r="K93" s="1" t="s">
        <v>113</v>
      </c>
      <c r="L93" s="1" t="s">
        <v>49</v>
      </c>
      <c r="M93" s="1" t="s">
        <v>52</v>
      </c>
      <c r="N93" s="1" t="s">
        <v>52</v>
      </c>
      <c r="O93" s="1" t="s">
        <v>49</v>
      </c>
      <c r="P93" s="1">
        <v>3</v>
      </c>
      <c r="Q93" s="1">
        <v>2</v>
      </c>
      <c r="R93" s="1">
        <v>7</v>
      </c>
      <c r="S93" s="1" t="s">
        <v>258</v>
      </c>
      <c r="T93" s="1" t="s">
        <v>85</v>
      </c>
      <c r="U93" s="1" t="s">
        <v>49</v>
      </c>
      <c r="V93" s="1" t="s">
        <v>49</v>
      </c>
      <c r="W93" s="1">
        <v>3</v>
      </c>
      <c r="X93" s="1" t="s">
        <v>49</v>
      </c>
      <c r="Y93" s="1" t="s">
        <v>289</v>
      </c>
      <c r="Z93" s="1" t="s">
        <v>102</v>
      </c>
      <c r="AA93" s="1">
        <v>5</v>
      </c>
      <c r="AB93" s="1">
        <v>6</v>
      </c>
      <c r="AC93" s="1" t="s">
        <v>49</v>
      </c>
      <c r="AD93" s="1" t="s">
        <v>49</v>
      </c>
      <c r="AE93" s="1" t="s">
        <v>72</v>
      </c>
      <c r="AF93" s="1">
        <v>5</v>
      </c>
      <c r="AG93" s="1" t="s">
        <v>56</v>
      </c>
      <c r="AH93" s="1" t="s">
        <v>131</v>
      </c>
      <c r="AI93" s="1" t="s">
        <v>49</v>
      </c>
      <c r="AJ93" s="1" t="s">
        <v>58</v>
      </c>
      <c r="AK93" s="1" t="s">
        <v>89</v>
      </c>
      <c r="AL93" s="1" t="s">
        <v>96</v>
      </c>
      <c r="AM93" s="1" t="s">
        <v>52</v>
      </c>
      <c r="AN93" s="1" t="s">
        <v>117</v>
      </c>
      <c r="AO93" s="1">
        <v>8</v>
      </c>
      <c r="AP93" s="1" t="s">
        <v>77</v>
      </c>
      <c r="AQ93" s="1" t="s">
        <v>173</v>
      </c>
      <c r="AR93" s="1" t="s">
        <v>64</v>
      </c>
      <c r="AS93" s="1" t="s">
        <v>65</v>
      </c>
      <c r="AT93" s="1" t="s">
        <v>66</v>
      </c>
      <c r="AU93" s="1" t="s">
        <v>263</v>
      </c>
      <c r="AV93" s="68" t="s">
        <v>290</v>
      </c>
    </row>
    <row r="94" spans="1:48" ht="12.75" x14ac:dyDescent="0.2">
      <c r="A94" s="7">
        <v>42675.395131180558</v>
      </c>
      <c r="B94" s="1" t="s">
        <v>82</v>
      </c>
      <c r="C94" s="1">
        <v>5</v>
      </c>
      <c r="D94" s="1" t="s">
        <v>52</v>
      </c>
      <c r="E94" s="1">
        <v>2</v>
      </c>
      <c r="F94" s="1" t="s">
        <v>68</v>
      </c>
      <c r="G94" s="1">
        <v>1</v>
      </c>
      <c r="H94" s="1">
        <v>3</v>
      </c>
      <c r="I94" s="1">
        <v>2</v>
      </c>
      <c r="J94" s="1" t="s">
        <v>49</v>
      </c>
      <c r="K94" s="1" t="s">
        <v>83</v>
      </c>
      <c r="L94" s="1" t="s">
        <v>49</v>
      </c>
      <c r="M94" s="1" t="s">
        <v>52</v>
      </c>
      <c r="N94" s="1" t="s">
        <v>52</v>
      </c>
      <c r="O94" s="1" t="s">
        <v>49</v>
      </c>
      <c r="P94" s="1">
        <v>6</v>
      </c>
      <c r="Q94" s="1">
        <v>6</v>
      </c>
      <c r="R94" s="1">
        <v>6</v>
      </c>
      <c r="S94" s="1" t="s">
        <v>216</v>
      </c>
      <c r="T94" s="1" t="s">
        <v>85</v>
      </c>
      <c r="U94" s="1" t="s">
        <v>52</v>
      </c>
      <c r="V94" s="1" t="s">
        <v>49</v>
      </c>
      <c r="W94" s="1">
        <v>3</v>
      </c>
      <c r="X94" s="1" t="s">
        <v>52</v>
      </c>
      <c r="Y94" s="1" t="s">
        <v>71</v>
      </c>
      <c r="Z94" s="1" t="s">
        <v>87</v>
      </c>
      <c r="AA94" s="1">
        <v>3</v>
      </c>
      <c r="AB94" s="1">
        <v>1</v>
      </c>
      <c r="AC94" s="1" t="s">
        <v>49</v>
      </c>
      <c r="AD94" s="1" t="s">
        <v>49</v>
      </c>
      <c r="AE94" s="1" t="s">
        <v>55</v>
      </c>
      <c r="AF94" s="1">
        <v>3</v>
      </c>
      <c r="AG94" s="1" t="s">
        <v>73</v>
      </c>
      <c r="AH94" s="1" t="s">
        <v>131</v>
      </c>
      <c r="AJ94" s="1" t="s">
        <v>58</v>
      </c>
      <c r="AK94" s="1" t="s">
        <v>89</v>
      </c>
      <c r="AL94" s="1" t="s">
        <v>136</v>
      </c>
      <c r="AM94" s="1" t="s">
        <v>49</v>
      </c>
      <c r="AN94" s="1" t="s">
        <v>89</v>
      </c>
      <c r="AO94" s="1">
        <v>4</v>
      </c>
      <c r="AP94" s="1" t="s">
        <v>77</v>
      </c>
      <c r="AQ94" s="1" t="s">
        <v>105</v>
      </c>
      <c r="AR94" s="1" t="s">
        <v>64</v>
      </c>
      <c r="AS94" s="1" t="s">
        <v>80</v>
      </c>
      <c r="AT94" s="1" t="s">
        <v>66</v>
      </c>
      <c r="AU94" s="1" t="s">
        <v>263</v>
      </c>
    </row>
    <row r="95" spans="1:48" ht="12.75" x14ac:dyDescent="0.2">
      <c r="A95" s="7">
        <v>42676.604060011574</v>
      </c>
      <c r="B95" s="1" t="s">
        <v>48</v>
      </c>
      <c r="C95" s="1">
        <v>1</v>
      </c>
      <c r="D95" s="1" t="s">
        <v>49</v>
      </c>
      <c r="E95" s="1">
        <v>2</v>
      </c>
      <c r="F95" s="1" t="s">
        <v>68</v>
      </c>
      <c r="G95" s="1">
        <v>4</v>
      </c>
      <c r="H95" s="1">
        <v>4</v>
      </c>
      <c r="I95" s="1">
        <v>5</v>
      </c>
      <c r="J95" s="1" t="s">
        <v>52</v>
      </c>
      <c r="K95" s="1" t="s">
        <v>51</v>
      </c>
      <c r="L95" s="1" t="s">
        <v>52</v>
      </c>
      <c r="M95" s="1" t="s">
        <v>52</v>
      </c>
      <c r="N95" s="1" t="s">
        <v>52</v>
      </c>
      <c r="O95" s="1" t="s">
        <v>52</v>
      </c>
      <c r="P95" s="1">
        <v>1</v>
      </c>
      <c r="Q95" s="1">
        <v>3</v>
      </c>
      <c r="R95" s="1">
        <v>3</v>
      </c>
      <c r="S95" s="1" t="s">
        <v>248</v>
      </c>
      <c r="T95" s="1" t="s">
        <v>59</v>
      </c>
      <c r="U95" s="1" t="s">
        <v>49</v>
      </c>
      <c r="V95" s="1" t="s">
        <v>49</v>
      </c>
      <c r="W95" s="1">
        <v>1</v>
      </c>
      <c r="X95" s="1" t="s">
        <v>49</v>
      </c>
      <c r="Y95" s="1" t="s">
        <v>182</v>
      </c>
      <c r="Z95" s="1" t="s">
        <v>291</v>
      </c>
      <c r="AA95" s="1">
        <v>4</v>
      </c>
      <c r="AB95" s="1">
        <v>4</v>
      </c>
      <c r="AC95" s="1" t="s">
        <v>49</v>
      </c>
      <c r="AD95" s="1" t="s">
        <v>49</v>
      </c>
      <c r="AE95" s="1" t="s">
        <v>103</v>
      </c>
      <c r="AF95" s="1">
        <v>2</v>
      </c>
      <c r="AG95" s="1" t="s">
        <v>88</v>
      </c>
      <c r="AH95" s="1" t="s">
        <v>57</v>
      </c>
      <c r="AI95" s="1" t="s">
        <v>52</v>
      </c>
      <c r="AJ95" s="1" t="s">
        <v>58</v>
      </c>
      <c r="AK95" s="1" t="s">
        <v>59</v>
      </c>
      <c r="AM95" s="1" t="s">
        <v>49</v>
      </c>
      <c r="AN95" s="1" t="s">
        <v>61</v>
      </c>
      <c r="AO95" s="1">
        <v>1</v>
      </c>
      <c r="AP95" s="1" t="s">
        <v>62</v>
      </c>
      <c r="AQ95" s="1" t="s">
        <v>97</v>
      </c>
      <c r="AR95" s="1" t="s">
        <v>79</v>
      </c>
      <c r="AS95" s="1" t="s">
        <v>65</v>
      </c>
      <c r="AT95" s="1" t="s">
        <v>68</v>
      </c>
      <c r="AU95" s="1" t="s">
        <v>263</v>
      </c>
      <c r="AV95" s="70" t="s">
        <v>292</v>
      </c>
    </row>
    <row r="96" spans="1:48" ht="12.75" x14ac:dyDescent="0.2">
      <c r="A96" s="7">
        <v>42678.497244131941</v>
      </c>
      <c r="B96" s="1" t="s">
        <v>48</v>
      </c>
      <c r="C96" s="1">
        <v>1</v>
      </c>
      <c r="D96" s="1" t="s">
        <v>52</v>
      </c>
      <c r="E96" s="1">
        <v>1</v>
      </c>
      <c r="F96" s="1" t="s">
        <v>68</v>
      </c>
      <c r="G96" s="1">
        <v>1</v>
      </c>
      <c r="H96" s="1">
        <v>4</v>
      </c>
      <c r="I96" s="1">
        <v>4</v>
      </c>
      <c r="J96" s="1" t="s">
        <v>52</v>
      </c>
      <c r="K96" s="1" t="s">
        <v>69</v>
      </c>
      <c r="L96" s="1" t="s">
        <v>52</v>
      </c>
      <c r="M96" s="1" t="s">
        <v>49</v>
      </c>
      <c r="N96" s="1" t="s">
        <v>52</v>
      </c>
      <c r="O96" s="1" t="s">
        <v>52</v>
      </c>
      <c r="P96" s="1">
        <v>3</v>
      </c>
      <c r="Q96" s="1">
        <v>3</v>
      </c>
      <c r="R96" s="1">
        <v>3</v>
      </c>
      <c r="S96" s="1" t="s">
        <v>100</v>
      </c>
      <c r="T96" s="1" t="s">
        <v>59</v>
      </c>
      <c r="U96" s="1" t="s">
        <v>49</v>
      </c>
      <c r="V96" s="1" t="s">
        <v>49</v>
      </c>
      <c r="W96" s="1">
        <v>2</v>
      </c>
      <c r="X96" s="1" t="s">
        <v>52</v>
      </c>
      <c r="Y96" s="1" t="s">
        <v>147</v>
      </c>
      <c r="Z96" s="1" t="s">
        <v>102</v>
      </c>
      <c r="AA96" s="1">
        <v>5</v>
      </c>
      <c r="AB96" s="1">
        <v>2</v>
      </c>
      <c r="AC96" s="1" t="s">
        <v>49</v>
      </c>
      <c r="AD96" s="1" t="s">
        <v>52</v>
      </c>
      <c r="AE96" s="1" t="s">
        <v>103</v>
      </c>
      <c r="AF96" s="1">
        <v>2</v>
      </c>
      <c r="AG96" s="1" t="s">
        <v>56</v>
      </c>
      <c r="AH96" s="1" t="s">
        <v>74</v>
      </c>
      <c r="AI96" s="1" t="s">
        <v>52</v>
      </c>
      <c r="AJ96" s="1" t="s">
        <v>58</v>
      </c>
      <c r="AK96" s="1" t="s">
        <v>59</v>
      </c>
      <c r="AM96" s="1" t="s">
        <v>52</v>
      </c>
      <c r="AN96" s="1" t="s">
        <v>90</v>
      </c>
      <c r="AO96" s="1">
        <v>2</v>
      </c>
      <c r="AP96" s="1" t="s">
        <v>128</v>
      </c>
      <c r="AQ96" s="1" t="s">
        <v>235</v>
      </c>
      <c r="AR96" s="1" t="s">
        <v>64</v>
      </c>
      <c r="AS96" s="1" t="s">
        <v>106</v>
      </c>
      <c r="AT96" s="1" t="s">
        <v>66</v>
      </c>
      <c r="AU96" s="1" t="s">
        <v>257</v>
      </c>
    </row>
    <row r="97" spans="1:48" ht="12.75" x14ac:dyDescent="0.2">
      <c r="A97" s="7">
        <v>42682.584371342593</v>
      </c>
      <c r="B97" s="1" t="s">
        <v>67</v>
      </c>
      <c r="C97" s="1">
        <v>3</v>
      </c>
      <c r="D97" s="1" t="s">
        <v>52</v>
      </c>
      <c r="E97" s="1">
        <v>0</v>
      </c>
      <c r="F97" s="1" t="s">
        <v>68</v>
      </c>
      <c r="G97" s="1">
        <v>1</v>
      </c>
      <c r="H97" s="1">
        <v>2</v>
      </c>
      <c r="I97" s="1">
        <v>6</v>
      </c>
      <c r="J97" s="1" t="s">
        <v>52</v>
      </c>
      <c r="K97" s="1" t="s">
        <v>99</v>
      </c>
      <c r="L97" s="1" t="s">
        <v>49</v>
      </c>
      <c r="M97" s="1" t="s">
        <v>52</v>
      </c>
      <c r="N97" s="1" t="s">
        <v>52</v>
      </c>
      <c r="O97" s="1" t="s">
        <v>49</v>
      </c>
      <c r="P97" s="1">
        <v>1</v>
      </c>
      <c r="Q97" s="1">
        <v>2</v>
      </c>
      <c r="R97" s="1">
        <v>6</v>
      </c>
      <c r="S97" s="1" t="s">
        <v>92</v>
      </c>
      <c r="T97" s="1" t="s">
        <v>54</v>
      </c>
      <c r="U97" s="1" t="s">
        <v>49</v>
      </c>
      <c r="V97" s="1" t="s">
        <v>49</v>
      </c>
      <c r="W97" s="1">
        <v>3</v>
      </c>
      <c r="X97" s="1" t="s">
        <v>49</v>
      </c>
      <c r="Y97" s="1" t="s">
        <v>147</v>
      </c>
      <c r="Z97" s="1" t="s">
        <v>67</v>
      </c>
      <c r="AA97" s="1">
        <v>1</v>
      </c>
      <c r="AB97" s="1">
        <v>1</v>
      </c>
      <c r="AC97" s="1" t="s">
        <v>49</v>
      </c>
      <c r="AD97" s="1" t="s">
        <v>49</v>
      </c>
      <c r="AE97" s="1" t="s">
        <v>121</v>
      </c>
      <c r="AF97" s="1">
        <v>2</v>
      </c>
      <c r="AG97" s="1" t="s">
        <v>56</v>
      </c>
      <c r="AH97" s="1" t="s">
        <v>74</v>
      </c>
      <c r="AI97" s="1" t="s">
        <v>52</v>
      </c>
      <c r="AJ97" s="1" t="s">
        <v>58</v>
      </c>
      <c r="AK97" s="1" t="s">
        <v>89</v>
      </c>
      <c r="AL97" s="1" t="s">
        <v>60</v>
      </c>
      <c r="AM97" s="1" t="s">
        <v>49</v>
      </c>
      <c r="AN97" s="1" t="s">
        <v>61</v>
      </c>
      <c r="AO97" s="1">
        <v>2</v>
      </c>
      <c r="AP97" s="1" t="s">
        <v>77</v>
      </c>
      <c r="AQ97" s="1" t="s">
        <v>78</v>
      </c>
      <c r="AR97" s="1" t="s">
        <v>64</v>
      </c>
      <c r="AS97" s="1" t="s">
        <v>80</v>
      </c>
      <c r="AT97" s="1" t="s">
        <v>68</v>
      </c>
      <c r="AU97" s="1" t="s">
        <v>263</v>
      </c>
    </row>
    <row r="98" spans="1:48" ht="12.75" x14ac:dyDescent="0.2">
      <c r="A98" s="7">
        <v>42682.586663958333</v>
      </c>
      <c r="B98" s="1" t="s">
        <v>293</v>
      </c>
      <c r="C98" s="1">
        <v>5</v>
      </c>
      <c r="D98" s="1" t="s">
        <v>52</v>
      </c>
      <c r="E98" s="1">
        <v>2</v>
      </c>
      <c r="F98" s="1" t="s">
        <v>68</v>
      </c>
      <c r="G98" s="1">
        <v>1</v>
      </c>
      <c r="H98" s="1">
        <v>5</v>
      </c>
      <c r="I98" s="1">
        <v>3</v>
      </c>
      <c r="J98" s="1" t="s">
        <v>52</v>
      </c>
      <c r="K98" s="1" t="s">
        <v>51</v>
      </c>
      <c r="L98" s="1" t="s">
        <v>49</v>
      </c>
      <c r="M98" s="1" t="s">
        <v>52</v>
      </c>
      <c r="N98" s="1" t="s">
        <v>52</v>
      </c>
      <c r="O98" s="1" t="s">
        <v>49</v>
      </c>
      <c r="P98" s="1">
        <v>5</v>
      </c>
      <c r="Q98" s="1">
        <v>3</v>
      </c>
      <c r="R98" s="1">
        <v>8</v>
      </c>
      <c r="S98" s="1" t="s">
        <v>84</v>
      </c>
      <c r="T98" s="1" t="s">
        <v>59</v>
      </c>
      <c r="U98" s="1" t="s">
        <v>49</v>
      </c>
      <c r="V98" s="1" t="s">
        <v>49</v>
      </c>
      <c r="W98" s="1">
        <v>8</v>
      </c>
      <c r="X98" s="1" t="s">
        <v>49</v>
      </c>
      <c r="Y98" s="1" t="s">
        <v>255</v>
      </c>
      <c r="Z98" s="1" t="s">
        <v>200</v>
      </c>
      <c r="AA98" s="1">
        <v>2</v>
      </c>
      <c r="AB98" s="1">
        <v>2</v>
      </c>
      <c r="AC98" s="1" t="s">
        <v>49</v>
      </c>
      <c r="AD98" s="1" t="s">
        <v>49</v>
      </c>
      <c r="AE98" s="1" t="s">
        <v>55</v>
      </c>
      <c r="AF98" s="1">
        <v>4</v>
      </c>
      <c r="AG98" s="1" t="s">
        <v>95</v>
      </c>
      <c r="AH98" s="1" t="s">
        <v>74</v>
      </c>
      <c r="AI98" s="1" t="s">
        <v>49</v>
      </c>
      <c r="AJ98" s="1" t="s">
        <v>58</v>
      </c>
      <c r="AK98" s="1" t="s">
        <v>89</v>
      </c>
      <c r="AL98" s="1" t="s">
        <v>294</v>
      </c>
      <c r="AM98" s="1" t="s">
        <v>49</v>
      </c>
      <c r="AN98" s="1" t="s">
        <v>117</v>
      </c>
      <c r="AO98" s="1">
        <v>3</v>
      </c>
      <c r="AP98" s="1" t="s">
        <v>77</v>
      </c>
      <c r="AQ98" s="1" t="s">
        <v>78</v>
      </c>
      <c r="AR98" s="1" t="s">
        <v>64</v>
      </c>
      <c r="AS98" s="1" t="s">
        <v>80</v>
      </c>
      <c r="AT98" s="1" t="s">
        <v>98</v>
      </c>
      <c r="AU98" s="1" t="s">
        <v>257</v>
      </c>
    </row>
    <row r="99" spans="1:48" ht="12.75" x14ac:dyDescent="0.2">
      <c r="A99" s="7">
        <v>42682.587947361113</v>
      </c>
      <c r="B99" s="1" t="s">
        <v>82</v>
      </c>
      <c r="C99" s="1">
        <v>3</v>
      </c>
      <c r="D99" s="1" t="s">
        <v>49</v>
      </c>
      <c r="E99" s="1">
        <v>0</v>
      </c>
      <c r="F99" s="1" t="s">
        <v>68</v>
      </c>
      <c r="G99" s="1">
        <v>1</v>
      </c>
      <c r="H99" s="1">
        <v>6</v>
      </c>
      <c r="I99" s="1">
        <v>3</v>
      </c>
      <c r="J99" s="1" t="s">
        <v>52</v>
      </c>
      <c r="K99" s="1" t="s">
        <v>113</v>
      </c>
      <c r="L99" s="1" t="s">
        <v>52</v>
      </c>
      <c r="M99" s="1" t="s">
        <v>52</v>
      </c>
      <c r="N99" s="1" t="s">
        <v>52</v>
      </c>
      <c r="O99" s="1" t="s">
        <v>49</v>
      </c>
      <c r="P99" s="1">
        <v>2</v>
      </c>
      <c r="Q99" s="1">
        <v>5</v>
      </c>
      <c r="R99" s="1">
        <v>5</v>
      </c>
      <c r="S99" s="1" t="s">
        <v>92</v>
      </c>
      <c r="T99" s="1" t="s">
        <v>59</v>
      </c>
      <c r="U99" s="1" t="s">
        <v>52</v>
      </c>
      <c r="V99" s="1" t="s">
        <v>49</v>
      </c>
      <c r="W99" s="1">
        <v>3</v>
      </c>
      <c r="X99" s="1" t="s">
        <v>52</v>
      </c>
      <c r="Y99" s="1" t="s">
        <v>127</v>
      </c>
      <c r="Z99" s="1" t="s">
        <v>87</v>
      </c>
      <c r="AA99" s="1">
        <v>2</v>
      </c>
      <c r="AB99" s="1">
        <v>4</v>
      </c>
      <c r="AC99" s="1" t="s">
        <v>49</v>
      </c>
      <c r="AD99" s="1" t="s">
        <v>49</v>
      </c>
      <c r="AE99" s="1" t="s">
        <v>121</v>
      </c>
      <c r="AF99" s="1">
        <v>2</v>
      </c>
      <c r="AG99" s="1" t="s">
        <v>73</v>
      </c>
      <c r="AH99" s="1" t="s">
        <v>57</v>
      </c>
      <c r="AI99" s="1" t="s">
        <v>52</v>
      </c>
      <c r="AJ99" s="1" t="s">
        <v>58</v>
      </c>
      <c r="AK99" s="1" t="s">
        <v>59</v>
      </c>
      <c r="AL99" s="1" t="s">
        <v>104</v>
      </c>
      <c r="AM99" s="1" t="s">
        <v>52</v>
      </c>
      <c r="AN99" s="1" t="s">
        <v>89</v>
      </c>
      <c r="AP99" s="1" t="s">
        <v>91</v>
      </c>
      <c r="AQ99" s="1" t="s">
        <v>105</v>
      </c>
      <c r="AR99" s="1" t="s">
        <v>64</v>
      </c>
      <c r="AS99" s="1" t="s">
        <v>80</v>
      </c>
      <c r="AT99" s="1" t="s">
        <v>66</v>
      </c>
      <c r="AU99" s="1" t="s">
        <v>263</v>
      </c>
      <c r="AV99" s="68" t="s">
        <v>295</v>
      </c>
    </row>
    <row r="100" spans="1:48" ht="12.75" x14ac:dyDescent="0.2">
      <c r="A100" s="7">
        <v>42682.588332129628</v>
      </c>
      <c r="B100" s="1" t="s">
        <v>82</v>
      </c>
      <c r="C100" s="1">
        <v>3</v>
      </c>
      <c r="E100" s="1">
        <v>3</v>
      </c>
      <c r="F100" s="1" t="s">
        <v>68</v>
      </c>
      <c r="G100" s="1">
        <v>2</v>
      </c>
      <c r="H100" s="1">
        <v>5</v>
      </c>
      <c r="I100" s="1">
        <v>5</v>
      </c>
      <c r="J100" s="1" t="s">
        <v>52</v>
      </c>
      <c r="K100" s="1" t="s">
        <v>83</v>
      </c>
      <c r="L100" s="1" t="s">
        <v>52</v>
      </c>
      <c r="M100" s="1" t="s">
        <v>52</v>
      </c>
      <c r="N100" s="1" t="s">
        <v>52</v>
      </c>
      <c r="O100" s="1" t="s">
        <v>49</v>
      </c>
      <c r="P100" s="1">
        <v>5</v>
      </c>
      <c r="Q100" s="1">
        <v>3</v>
      </c>
      <c r="R100" s="1">
        <v>2</v>
      </c>
      <c r="S100" s="1" t="s">
        <v>233</v>
      </c>
      <c r="T100" s="1" t="s">
        <v>54</v>
      </c>
      <c r="U100" s="1" t="s">
        <v>49</v>
      </c>
      <c r="V100" s="1" t="s">
        <v>49</v>
      </c>
      <c r="W100" s="1">
        <v>1</v>
      </c>
      <c r="X100" s="1" t="s">
        <v>49</v>
      </c>
      <c r="Y100" s="1" t="s">
        <v>71</v>
      </c>
      <c r="Z100" s="1" t="s">
        <v>67</v>
      </c>
      <c r="AA100" s="1">
        <v>6</v>
      </c>
      <c r="AB100" s="1">
        <v>6</v>
      </c>
      <c r="AC100" s="1" t="s">
        <v>49</v>
      </c>
      <c r="AD100" s="1" t="s">
        <v>49</v>
      </c>
      <c r="AE100" s="1" t="s">
        <v>72</v>
      </c>
      <c r="AF100" s="1">
        <v>3</v>
      </c>
      <c r="AG100" s="1" t="s">
        <v>88</v>
      </c>
      <c r="AH100" s="1" t="s">
        <v>57</v>
      </c>
      <c r="AI100" s="1" t="s">
        <v>49</v>
      </c>
      <c r="AJ100" s="1" t="s">
        <v>58</v>
      </c>
      <c r="AK100" s="1" t="s">
        <v>59</v>
      </c>
      <c r="AL100" s="1" t="s">
        <v>60</v>
      </c>
      <c r="AM100" s="1" t="s">
        <v>52</v>
      </c>
      <c r="AN100" s="1" t="s">
        <v>90</v>
      </c>
      <c r="AO100" s="1">
        <v>1</v>
      </c>
      <c r="AP100" s="1" t="s">
        <v>77</v>
      </c>
      <c r="AQ100" s="1" t="s">
        <v>105</v>
      </c>
      <c r="AR100" s="1" t="s">
        <v>64</v>
      </c>
      <c r="AS100" s="1" t="s">
        <v>106</v>
      </c>
      <c r="AT100" s="1" t="s">
        <v>68</v>
      </c>
      <c r="AU100" s="1" t="s">
        <v>257</v>
      </c>
    </row>
    <row r="101" spans="1:48" ht="12.75" x14ac:dyDescent="0.2">
      <c r="A101" s="7">
        <v>42682.589561041663</v>
      </c>
      <c r="B101" s="1" t="s">
        <v>82</v>
      </c>
      <c r="C101" s="1">
        <v>4</v>
      </c>
      <c r="D101" s="1" t="s">
        <v>49</v>
      </c>
      <c r="E101" s="1">
        <v>3</v>
      </c>
      <c r="F101" s="1" t="s">
        <v>50</v>
      </c>
      <c r="G101" s="1">
        <v>1</v>
      </c>
      <c r="H101" s="1">
        <v>3</v>
      </c>
      <c r="I101" s="1">
        <v>4</v>
      </c>
      <c r="J101" s="1" t="s">
        <v>49</v>
      </c>
      <c r="K101" s="1" t="s">
        <v>113</v>
      </c>
      <c r="L101" s="1" t="s">
        <v>49</v>
      </c>
      <c r="M101" s="1" t="s">
        <v>52</v>
      </c>
      <c r="N101" s="1" t="s">
        <v>49</v>
      </c>
      <c r="P101" s="1">
        <v>1</v>
      </c>
      <c r="Q101" s="1">
        <v>6</v>
      </c>
      <c r="R101" s="1">
        <v>6</v>
      </c>
      <c r="S101" s="1" t="s">
        <v>198</v>
      </c>
      <c r="T101" s="1" t="s">
        <v>59</v>
      </c>
      <c r="U101" s="1" t="s">
        <v>49</v>
      </c>
      <c r="V101" s="1" t="s">
        <v>49</v>
      </c>
      <c r="W101" s="1">
        <v>4</v>
      </c>
      <c r="X101" s="1" t="s">
        <v>52</v>
      </c>
      <c r="Y101" s="1" t="s">
        <v>108</v>
      </c>
      <c r="Z101" s="1" t="s">
        <v>296</v>
      </c>
      <c r="AA101" s="1">
        <v>1</v>
      </c>
      <c r="AB101" s="1">
        <v>1</v>
      </c>
      <c r="AC101" s="1" t="s">
        <v>49</v>
      </c>
      <c r="AD101" s="1" t="s">
        <v>49</v>
      </c>
      <c r="AE101" s="1" t="s">
        <v>55</v>
      </c>
      <c r="AF101" s="1">
        <v>6</v>
      </c>
      <c r="AG101" s="1" t="s">
        <v>95</v>
      </c>
      <c r="AH101" s="1" t="s">
        <v>149</v>
      </c>
      <c r="AI101" s="1" t="s">
        <v>49</v>
      </c>
      <c r="AJ101" s="1" t="s">
        <v>75</v>
      </c>
      <c r="AK101" s="1" t="s">
        <v>54</v>
      </c>
      <c r="AL101" s="1" t="s">
        <v>132</v>
      </c>
      <c r="AM101" s="1" t="s">
        <v>52</v>
      </c>
      <c r="AN101" s="1" t="s">
        <v>89</v>
      </c>
      <c r="AO101" s="1">
        <v>5</v>
      </c>
      <c r="AP101" s="1" t="s">
        <v>77</v>
      </c>
      <c r="AQ101" s="1" t="s">
        <v>173</v>
      </c>
      <c r="AR101" s="1" t="s">
        <v>79</v>
      </c>
      <c r="AS101" s="1" t="s">
        <v>80</v>
      </c>
      <c r="AT101" s="1" t="s">
        <v>66</v>
      </c>
      <c r="AU101" s="1" t="s">
        <v>263</v>
      </c>
      <c r="AV101" s="70" t="s">
        <v>297</v>
      </c>
    </row>
    <row r="102" spans="1:48" ht="12.75" x14ac:dyDescent="0.2">
      <c r="A102" s="7">
        <v>42682.589685127314</v>
      </c>
      <c r="B102" s="1" t="s">
        <v>48</v>
      </c>
      <c r="C102" s="1">
        <v>5</v>
      </c>
      <c r="D102" s="1" t="s">
        <v>49</v>
      </c>
      <c r="E102" s="1">
        <v>3</v>
      </c>
      <c r="F102" s="1" t="s">
        <v>68</v>
      </c>
      <c r="G102" s="1">
        <v>2</v>
      </c>
      <c r="H102" s="1">
        <v>1</v>
      </c>
      <c r="I102" s="1">
        <v>6</v>
      </c>
      <c r="J102" s="1" t="s">
        <v>52</v>
      </c>
      <c r="K102" s="1" t="s">
        <v>51</v>
      </c>
      <c r="L102" s="1" t="s">
        <v>49</v>
      </c>
      <c r="M102" s="1" t="s">
        <v>49</v>
      </c>
      <c r="N102" s="1" t="s">
        <v>49</v>
      </c>
      <c r="O102" s="1" t="s">
        <v>52</v>
      </c>
      <c r="P102" s="1">
        <v>1</v>
      </c>
      <c r="Q102" s="1">
        <v>1</v>
      </c>
      <c r="R102" s="1">
        <v>6</v>
      </c>
      <c r="S102" s="1" t="s">
        <v>176</v>
      </c>
      <c r="T102" s="1" t="s">
        <v>177</v>
      </c>
      <c r="U102" s="1" t="s">
        <v>52</v>
      </c>
      <c r="V102" s="1" t="s">
        <v>52</v>
      </c>
      <c r="AA102" s="1">
        <v>1</v>
      </c>
      <c r="AB102" s="1">
        <v>2</v>
      </c>
      <c r="AC102" s="1" t="s">
        <v>49</v>
      </c>
      <c r="AD102" s="1" t="s">
        <v>49</v>
      </c>
      <c r="AE102" s="1" t="s">
        <v>121</v>
      </c>
      <c r="AF102" s="1">
        <v>4</v>
      </c>
      <c r="AG102" s="1" t="s">
        <v>167</v>
      </c>
      <c r="AH102" s="1" t="s">
        <v>57</v>
      </c>
      <c r="AI102" s="1" t="s">
        <v>52</v>
      </c>
      <c r="AJ102" s="1" t="s">
        <v>298</v>
      </c>
      <c r="AK102" s="1" t="s">
        <v>59</v>
      </c>
      <c r="AM102" s="1" t="s">
        <v>49</v>
      </c>
      <c r="AN102" s="1" t="s">
        <v>61</v>
      </c>
      <c r="AO102" s="1">
        <v>1</v>
      </c>
      <c r="AP102" s="1" t="s">
        <v>77</v>
      </c>
      <c r="AQ102" s="1" t="s">
        <v>299</v>
      </c>
      <c r="AR102" s="1" t="s">
        <v>79</v>
      </c>
      <c r="AS102" s="1" t="s">
        <v>106</v>
      </c>
      <c r="AT102" s="1" t="s">
        <v>68</v>
      </c>
      <c r="AU102" s="1" t="s">
        <v>257</v>
      </c>
      <c r="AV102" s="2" t="s">
        <v>300</v>
      </c>
    </row>
    <row r="103" spans="1:48" ht="12.75" x14ac:dyDescent="0.2">
      <c r="A103" s="7">
        <v>42682.592355659726</v>
      </c>
      <c r="B103" s="1" t="s">
        <v>82</v>
      </c>
      <c r="C103" s="1">
        <v>6</v>
      </c>
      <c r="D103" s="1" t="s">
        <v>49</v>
      </c>
      <c r="E103" s="1">
        <v>3</v>
      </c>
      <c r="F103" s="1" t="s">
        <v>68</v>
      </c>
      <c r="G103" s="1">
        <v>1</v>
      </c>
      <c r="H103" s="1">
        <v>3</v>
      </c>
      <c r="I103" s="1">
        <v>3</v>
      </c>
      <c r="J103" s="1" t="s">
        <v>49</v>
      </c>
      <c r="K103" s="1" t="s">
        <v>113</v>
      </c>
      <c r="L103" s="1" t="s">
        <v>49</v>
      </c>
      <c r="M103" s="1" t="s">
        <v>49</v>
      </c>
      <c r="N103" s="1" t="s">
        <v>49</v>
      </c>
      <c r="O103" s="1" t="s">
        <v>49</v>
      </c>
      <c r="P103" s="1">
        <v>2</v>
      </c>
      <c r="Q103" s="1">
        <v>2</v>
      </c>
      <c r="R103" s="1">
        <v>6</v>
      </c>
      <c r="S103" s="1" t="s">
        <v>268</v>
      </c>
      <c r="T103" s="1" t="s">
        <v>59</v>
      </c>
      <c r="U103" s="1" t="s">
        <v>49</v>
      </c>
      <c r="V103" s="1" t="s">
        <v>49</v>
      </c>
      <c r="W103" s="1">
        <v>1</v>
      </c>
      <c r="X103" s="1" t="s">
        <v>49</v>
      </c>
      <c r="Y103" s="1" t="s">
        <v>139</v>
      </c>
      <c r="Z103" s="1" t="s">
        <v>67</v>
      </c>
      <c r="AA103" s="1">
        <v>1</v>
      </c>
      <c r="AB103" s="1">
        <v>1</v>
      </c>
      <c r="AC103" s="1" t="s">
        <v>52</v>
      </c>
      <c r="AP103" s="1" t="s">
        <v>77</v>
      </c>
      <c r="AQ103" s="1" t="s">
        <v>78</v>
      </c>
      <c r="AR103" s="1" t="s">
        <v>64</v>
      </c>
      <c r="AS103" s="1" t="s">
        <v>80</v>
      </c>
      <c r="AT103" s="1" t="s">
        <v>66</v>
      </c>
      <c r="AU103" s="1" t="s">
        <v>263</v>
      </c>
      <c r="AV103" s="68" t="s">
        <v>301</v>
      </c>
    </row>
    <row r="104" spans="1:48" ht="12.75" x14ac:dyDescent="0.2">
      <c r="A104" s="7">
        <v>42682.594616087961</v>
      </c>
      <c r="B104" s="1" t="s">
        <v>48</v>
      </c>
      <c r="C104" s="1">
        <v>6</v>
      </c>
      <c r="D104" s="1" t="s">
        <v>52</v>
      </c>
      <c r="E104" s="1">
        <v>1</v>
      </c>
      <c r="F104" s="1" t="s">
        <v>68</v>
      </c>
      <c r="G104" s="1">
        <v>1</v>
      </c>
      <c r="H104" s="1">
        <v>4</v>
      </c>
      <c r="I104" s="1">
        <v>5</v>
      </c>
      <c r="J104" s="1" t="s">
        <v>52</v>
      </c>
      <c r="K104" s="1" t="s">
        <v>69</v>
      </c>
      <c r="L104" s="1" t="s">
        <v>52</v>
      </c>
      <c r="M104" s="1" t="s">
        <v>49</v>
      </c>
      <c r="N104" s="1" t="s">
        <v>52</v>
      </c>
      <c r="O104" s="1" t="s">
        <v>52</v>
      </c>
      <c r="P104" s="1">
        <v>3</v>
      </c>
      <c r="Q104" s="1">
        <v>3</v>
      </c>
      <c r="R104" s="1">
        <v>2</v>
      </c>
      <c r="S104" s="1" t="s">
        <v>53</v>
      </c>
      <c r="T104" s="1" t="s">
        <v>85</v>
      </c>
      <c r="U104" s="1" t="s">
        <v>49</v>
      </c>
      <c r="V104" s="1" t="s">
        <v>49</v>
      </c>
      <c r="W104" s="1">
        <v>2</v>
      </c>
      <c r="X104" s="1" t="s">
        <v>49</v>
      </c>
      <c r="Y104" s="1" t="s">
        <v>71</v>
      </c>
      <c r="Z104" s="1" t="s">
        <v>302</v>
      </c>
      <c r="AA104" s="1">
        <v>1</v>
      </c>
      <c r="AB104" s="1">
        <v>1</v>
      </c>
      <c r="AC104" s="1" t="s">
        <v>49</v>
      </c>
      <c r="AD104" s="1" t="s">
        <v>52</v>
      </c>
      <c r="AE104" s="1" t="s">
        <v>121</v>
      </c>
      <c r="AF104" s="1">
        <v>2</v>
      </c>
      <c r="AG104" s="1" t="s">
        <v>56</v>
      </c>
      <c r="AH104" s="1" t="s">
        <v>74</v>
      </c>
      <c r="AI104" s="1" t="s">
        <v>52</v>
      </c>
      <c r="AJ104" s="1" t="s">
        <v>58</v>
      </c>
      <c r="AK104" s="1" t="s">
        <v>59</v>
      </c>
      <c r="AL104" s="1" t="s">
        <v>163</v>
      </c>
      <c r="AM104" s="1" t="s">
        <v>52</v>
      </c>
      <c r="AN104" s="1" t="s">
        <v>61</v>
      </c>
      <c r="AO104" s="1">
        <v>2</v>
      </c>
      <c r="AP104" s="1" t="s">
        <v>77</v>
      </c>
      <c r="AQ104" s="1" t="s">
        <v>78</v>
      </c>
      <c r="AR104" s="1" t="s">
        <v>64</v>
      </c>
      <c r="AS104" s="1" t="s">
        <v>106</v>
      </c>
      <c r="AT104" s="1" t="s">
        <v>98</v>
      </c>
      <c r="AU104" s="1" t="s">
        <v>263</v>
      </c>
    </row>
    <row r="105" spans="1:48" ht="12.75" x14ac:dyDescent="0.2">
      <c r="A105" s="7">
        <v>42682.595027280091</v>
      </c>
      <c r="B105" s="1" t="s">
        <v>48</v>
      </c>
      <c r="C105" s="1">
        <v>3</v>
      </c>
      <c r="D105" s="1" t="s">
        <v>49</v>
      </c>
      <c r="E105" s="1">
        <v>2</v>
      </c>
      <c r="F105" s="1" t="s">
        <v>68</v>
      </c>
      <c r="G105" s="1">
        <v>2</v>
      </c>
      <c r="H105" s="1">
        <v>6</v>
      </c>
      <c r="I105" s="1">
        <v>1</v>
      </c>
      <c r="J105" s="1" t="s">
        <v>52</v>
      </c>
      <c r="K105" s="1" t="s">
        <v>83</v>
      </c>
      <c r="L105" s="1" t="s">
        <v>49</v>
      </c>
      <c r="M105" s="1" t="s">
        <v>52</v>
      </c>
      <c r="N105" s="1" t="s">
        <v>52</v>
      </c>
      <c r="O105" s="1" t="s">
        <v>49</v>
      </c>
      <c r="P105" s="1">
        <v>1</v>
      </c>
      <c r="Q105" s="1">
        <v>4</v>
      </c>
      <c r="R105" s="1">
        <v>2</v>
      </c>
      <c r="S105" s="1" t="s">
        <v>233</v>
      </c>
      <c r="T105" s="1" t="s">
        <v>59</v>
      </c>
      <c r="U105" s="1" t="s">
        <v>49</v>
      </c>
      <c r="V105" s="1" t="s">
        <v>49</v>
      </c>
      <c r="W105" s="1">
        <v>1</v>
      </c>
      <c r="X105" s="1" t="s">
        <v>52</v>
      </c>
      <c r="Y105" s="1" t="s">
        <v>71</v>
      </c>
      <c r="Z105" s="1" t="s">
        <v>67</v>
      </c>
      <c r="AA105" s="1">
        <v>6</v>
      </c>
      <c r="AB105" s="1">
        <v>6</v>
      </c>
      <c r="AC105" s="1" t="s">
        <v>49</v>
      </c>
      <c r="AD105" s="1" t="s">
        <v>52</v>
      </c>
      <c r="AE105" s="1" t="s">
        <v>121</v>
      </c>
      <c r="AF105" s="1">
        <v>1</v>
      </c>
      <c r="AG105" s="1" t="s">
        <v>88</v>
      </c>
      <c r="AH105" s="1" t="s">
        <v>57</v>
      </c>
      <c r="AI105" s="1" t="s">
        <v>52</v>
      </c>
      <c r="AJ105" s="1" t="s">
        <v>58</v>
      </c>
      <c r="AK105" s="1" t="s">
        <v>59</v>
      </c>
      <c r="AM105" s="1" t="s">
        <v>52</v>
      </c>
      <c r="AN105" s="1" t="s">
        <v>61</v>
      </c>
      <c r="AO105" s="1">
        <v>1</v>
      </c>
      <c r="AP105" s="1" t="s">
        <v>77</v>
      </c>
      <c r="AQ105" s="1" t="s">
        <v>97</v>
      </c>
      <c r="AR105" s="1" t="s">
        <v>64</v>
      </c>
      <c r="AS105" s="1" t="s">
        <v>106</v>
      </c>
      <c r="AT105" s="1" t="s">
        <v>66</v>
      </c>
      <c r="AU105" s="1" t="s">
        <v>257</v>
      </c>
      <c r="AV105" s="70" t="s">
        <v>303</v>
      </c>
    </row>
    <row r="106" spans="1:48" ht="12.75" x14ac:dyDescent="0.2">
      <c r="A106" s="7">
        <v>42682.597905011571</v>
      </c>
      <c r="B106" s="1" t="s">
        <v>82</v>
      </c>
      <c r="C106" s="1">
        <v>6</v>
      </c>
      <c r="D106" s="1" t="s">
        <v>49</v>
      </c>
      <c r="E106" s="1">
        <v>4</v>
      </c>
      <c r="F106" s="1" t="s">
        <v>68</v>
      </c>
      <c r="G106" s="1">
        <v>1</v>
      </c>
      <c r="H106" s="1">
        <v>3</v>
      </c>
      <c r="I106" s="1">
        <v>2</v>
      </c>
      <c r="J106" s="1" t="s">
        <v>52</v>
      </c>
      <c r="K106" s="1" t="s">
        <v>69</v>
      </c>
      <c r="L106" s="1" t="s">
        <v>49</v>
      </c>
      <c r="M106" s="1" t="s">
        <v>49</v>
      </c>
      <c r="N106" s="1" t="s">
        <v>49</v>
      </c>
      <c r="O106" s="1" t="s">
        <v>49</v>
      </c>
      <c r="P106" s="1">
        <v>2</v>
      </c>
      <c r="Q106" s="1">
        <v>1</v>
      </c>
      <c r="R106" s="1">
        <v>8</v>
      </c>
      <c r="S106" s="1" t="s">
        <v>53</v>
      </c>
      <c r="T106" s="1" t="s">
        <v>54</v>
      </c>
      <c r="U106" s="1" t="s">
        <v>49</v>
      </c>
      <c r="V106" s="1" t="s">
        <v>49</v>
      </c>
      <c r="W106" s="1">
        <v>3</v>
      </c>
      <c r="X106" s="1" t="s">
        <v>49</v>
      </c>
      <c r="Y106" s="1" t="s">
        <v>93</v>
      </c>
      <c r="Z106" s="1" t="s">
        <v>102</v>
      </c>
      <c r="AA106" s="1">
        <v>5</v>
      </c>
      <c r="AB106" s="1">
        <v>4</v>
      </c>
      <c r="AC106" s="1" t="s">
        <v>49</v>
      </c>
      <c r="AD106" s="1" t="s">
        <v>49</v>
      </c>
      <c r="AE106" s="1" t="s">
        <v>121</v>
      </c>
      <c r="AF106" s="1">
        <v>3</v>
      </c>
      <c r="AG106" s="1" t="s">
        <v>88</v>
      </c>
      <c r="AH106" s="1" t="s">
        <v>74</v>
      </c>
      <c r="AI106" s="1" t="s">
        <v>49</v>
      </c>
      <c r="AJ106" s="1" t="s">
        <v>58</v>
      </c>
      <c r="AK106" s="1" t="s">
        <v>54</v>
      </c>
      <c r="AL106" s="1" t="s">
        <v>136</v>
      </c>
      <c r="AM106" s="1" t="s">
        <v>49</v>
      </c>
      <c r="AN106" s="1" t="s">
        <v>117</v>
      </c>
      <c r="AO106" s="1">
        <v>3</v>
      </c>
      <c r="AP106" s="1" t="s">
        <v>77</v>
      </c>
      <c r="AQ106" s="1" t="s">
        <v>181</v>
      </c>
      <c r="AR106" s="1" t="s">
        <v>64</v>
      </c>
      <c r="AS106" s="1" t="s">
        <v>80</v>
      </c>
      <c r="AT106" s="1" t="s">
        <v>66</v>
      </c>
      <c r="AU106" s="1" t="s">
        <v>257</v>
      </c>
    </row>
    <row r="107" spans="1:48" ht="12.75" x14ac:dyDescent="0.2">
      <c r="A107" s="7">
        <v>42682.598514479163</v>
      </c>
      <c r="B107" s="1" t="s">
        <v>48</v>
      </c>
      <c r="C107" s="1">
        <v>5</v>
      </c>
      <c r="D107" s="1" t="s">
        <v>49</v>
      </c>
      <c r="E107" s="1">
        <v>3</v>
      </c>
      <c r="F107" s="1" t="s">
        <v>50</v>
      </c>
      <c r="G107" s="1">
        <v>1</v>
      </c>
      <c r="H107" s="1">
        <v>4</v>
      </c>
      <c r="I107" s="1">
        <v>5</v>
      </c>
      <c r="J107" s="1" t="s">
        <v>49</v>
      </c>
      <c r="K107" s="1" t="s">
        <v>69</v>
      </c>
      <c r="L107" s="1" t="s">
        <v>52</v>
      </c>
      <c r="M107" s="1" t="s">
        <v>52</v>
      </c>
      <c r="N107" s="1" t="s">
        <v>49</v>
      </c>
      <c r="O107" s="1" t="s">
        <v>49</v>
      </c>
      <c r="P107" s="1">
        <v>8</v>
      </c>
      <c r="Q107" s="1">
        <v>5</v>
      </c>
      <c r="R107" s="1">
        <v>9</v>
      </c>
      <c r="S107" s="1" t="s">
        <v>53</v>
      </c>
      <c r="T107" s="1" t="s">
        <v>85</v>
      </c>
      <c r="U107" s="1" t="s">
        <v>49</v>
      </c>
      <c r="V107" s="1" t="s">
        <v>49</v>
      </c>
      <c r="W107" s="1">
        <v>6</v>
      </c>
      <c r="X107" s="1" t="s">
        <v>49</v>
      </c>
      <c r="Y107" s="1" t="s">
        <v>71</v>
      </c>
      <c r="Z107" s="1" t="s">
        <v>67</v>
      </c>
      <c r="AA107" s="1">
        <v>3</v>
      </c>
      <c r="AB107" s="1">
        <v>5</v>
      </c>
      <c r="AC107" s="1" t="s">
        <v>52</v>
      </c>
      <c r="AP107" s="1" t="s">
        <v>91</v>
      </c>
      <c r="AQ107" s="1" t="s">
        <v>206</v>
      </c>
      <c r="AR107" s="1" t="s">
        <v>64</v>
      </c>
      <c r="AS107" s="1" t="s">
        <v>106</v>
      </c>
      <c r="AT107" s="1" t="s">
        <v>66</v>
      </c>
      <c r="AU107" s="1" t="s">
        <v>257</v>
      </c>
      <c r="AV107" s="68" t="s">
        <v>304</v>
      </c>
    </row>
    <row r="108" spans="1:48" ht="12.75" x14ac:dyDescent="0.2">
      <c r="A108" s="7">
        <v>42682.60172648148</v>
      </c>
      <c r="B108" s="1" t="s">
        <v>82</v>
      </c>
      <c r="C108" s="1">
        <v>4</v>
      </c>
      <c r="D108" s="1" t="s">
        <v>52</v>
      </c>
      <c r="E108" s="1">
        <v>0</v>
      </c>
      <c r="F108" s="1" t="s">
        <v>68</v>
      </c>
      <c r="G108" s="1">
        <v>1</v>
      </c>
      <c r="H108" s="1">
        <v>6</v>
      </c>
      <c r="I108" s="1">
        <v>5</v>
      </c>
      <c r="J108" s="1" t="s">
        <v>52</v>
      </c>
      <c r="K108" s="1" t="s">
        <v>69</v>
      </c>
      <c r="L108" s="1" t="s">
        <v>52</v>
      </c>
      <c r="M108" s="1" t="s">
        <v>49</v>
      </c>
      <c r="N108" s="1" t="s">
        <v>49</v>
      </c>
      <c r="O108" s="1" t="s">
        <v>49</v>
      </c>
      <c r="P108" s="1">
        <v>3</v>
      </c>
      <c r="Q108" s="1">
        <v>4</v>
      </c>
      <c r="R108" s="1">
        <v>4</v>
      </c>
      <c r="S108" s="1" t="s">
        <v>305</v>
      </c>
      <c r="T108" s="1" t="s">
        <v>85</v>
      </c>
      <c r="U108" s="1" t="s">
        <v>49</v>
      </c>
      <c r="V108" s="1" t="s">
        <v>49</v>
      </c>
      <c r="W108" s="1">
        <v>2</v>
      </c>
      <c r="X108" s="1" t="s">
        <v>49</v>
      </c>
      <c r="Y108" s="1" t="s">
        <v>93</v>
      </c>
      <c r="Z108" s="1" t="s">
        <v>102</v>
      </c>
      <c r="AA108" s="1">
        <v>2</v>
      </c>
      <c r="AB108" s="1">
        <v>2</v>
      </c>
      <c r="AC108" s="1" t="s">
        <v>49</v>
      </c>
      <c r="AD108" s="1" t="s">
        <v>49</v>
      </c>
      <c r="AE108" s="1" t="s">
        <v>121</v>
      </c>
      <c r="AF108" s="1">
        <v>4</v>
      </c>
      <c r="AG108" s="1" t="s">
        <v>95</v>
      </c>
      <c r="AH108" s="1" t="s">
        <v>74</v>
      </c>
      <c r="AI108" s="1" t="s">
        <v>52</v>
      </c>
      <c r="AJ108" s="1" t="s">
        <v>58</v>
      </c>
      <c r="AK108" s="1" t="s">
        <v>89</v>
      </c>
      <c r="AL108" s="1" t="s">
        <v>132</v>
      </c>
      <c r="AM108" s="1" t="s">
        <v>52</v>
      </c>
      <c r="AN108" s="1" t="s">
        <v>90</v>
      </c>
      <c r="AO108" s="1">
        <v>1</v>
      </c>
      <c r="AP108" s="1" t="s">
        <v>91</v>
      </c>
      <c r="AQ108" s="1" t="s">
        <v>78</v>
      </c>
      <c r="AR108" s="1" t="s">
        <v>64</v>
      </c>
      <c r="AS108" s="1" t="s">
        <v>80</v>
      </c>
      <c r="AT108" s="1" t="s">
        <v>66</v>
      </c>
      <c r="AU108" s="1" t="s">
        <v>257</v>
      </c>
    </row>
    <row r="109" spans="1:48" ht="12.75" x14ac:dyDescent="0.2">
      <c r="A109" s="7">
        <v>42682.6026709375</v>
      </c>
      <c r="B109" s="1" t="s">
        <v>82</v>
      </c>
      <c r="C109" s="1">
        <v>1</v>
      </c>
      <c r="D109" s="1" t="s">
        <v>52</v>
      </c>
      <c r="E109" s="1">
        <v>2</v>
      </c>
      <c r="F109" s="1" t="s">
        <v>68</v>
      </c>
      <c r="G109" s="1">
        <v>1</v>
      </c>
      <c r="H109" s="1">
        <v>5</v>
      </c>
      <c r="I109" s="1">
        <v>2</v>
      </c>
      <c r="J109" s="1" t="s">
        <v>52</v>
      </c>
      <c r="K109" s="1" t="s">
        <v>99</v>
      </c>
      <c r="L109" s="1" t="s">
        <v>49</v>
      </c>
      <c r="M109" s="1" t="s">
        <v>52</v>
      </c>
      <c r="N109" s="1" t="s">
        <v>52</v>
      </c>
      <c r="O109" s="1" t="s">
        <v>49</v>
      </c>
      <c r="P109" s="1">
        <v>6</v>
      </c>
      <c r="Q109" s="1">
        <v>6</v>
      </c>
      <c r="R109" s="1">
        <v>10</v>
      </c>
      <c r="S109" s="1" t="s">
        <v>92</v>
      </c>
      <c r="T109" s="1" t="s">
        <v>59</v>
      </c>
      <c r="U109" s="1" t="s">
        <v>52</v>
      </c>
      <c r="V109" s="1" t="s">
        <v>49</v>
      </c>
      <c r="W109" s="1">
        <v>7</v>
      </c>
      <c r="X109" s="1" t="s">
        <v>52</v>
      </c>
      <c r="Y109" s="1" t="s">
        <v>127</v>
      </c>
      <c r="Z109" s="1" t="s">
        <v>275</v>
      </c>
      <c r="AA109" s="1">
        <v>4</v>
      </c>
      <c r="AB109" s="1">
        <v>4</v>
      </c>
      <c r="AC109" s="1" t="s">
        <v>49</v>
      </c>
      <c r="AD109" s="1" t="s">
        <v>49</v>
      </c>
      <c r="AE109" s="1" t="s">
        <v>121</v>
      </c>
      <c r="AF109" s="1">
        <v>6</v>
      </c>
      <c r="AG109" s="1" t="s">
        <v>73</v>
      </c>
      <c r="AH109" s="1" t="s">
        <v>131</v>
      </c>
      <c r="AI109" s="1" t="s">
        <v>52</v>
      </c>
      <c r="AJ109" s="1" t="s">
        <v>75</v>
      </c>
      <c r="AK109" s="1" t="s">
        <v>89</v>
      </c>
      <c r="AL109" s="1" t="s">
        <v>122</v>
      </c>
      <c r="AM109" s="1" t="s">
        <v>49</v>
      </c>
      <c r="AN109" s="1" t="s">
        <v>89</v>
      </c>
      <c r="AO109" s="1">
        <v>9</v>
      </c>
      <c r="AP109" s="1" t="s">
        <v>91</v>
      </c>
      <c r="AQ109" s="1" t="s">
        <v>97</v>
      </c>
      <c r="AR109" s="1" t="s">
        <v>64</v>
      </c>
      <c r="AS109" s="1" t="s">
        <v>80</v>
      </c>
      <c r="AT109" s="1" t="s">
        <v>68</v>
      </c>
      <c r="AU109" s="1" t="s">
        <v>263</v>
      </c>
    </row>
    <row r="110" spans="1:48" x14ac:dyDescent="0.25">
      <c r="A110" s="7">
        <v>42682.603509525463</v>
      </c>
      <c r="B110" s="1" t="s">
        <v>82</v>
      </c>
      <c r="C110" s="1">
        <v>1</v>
      </c>
      <c r="D110" s="1" t="s">
        <v>52</v>
      </c>
      <c r="E110" s="1">
        <v>1</v>
      </c>
      <c r="F110" s="1" t="s">
        <v>68</v>
      </c>
      <c r="G110" s="1">
        <v>1</v>
      </c>
      <c r="H110" s="1">
        <v>3</v>
      </c>
      <c r="I110" s="1">
        <v>3</v>
      </c>
      <c r="J110" s="1" t="s">
        <v>52</v>
      </c>
      <c r="K110" s="1" t="s">
        <v>83</v>
      </c>
      <c r="L110" s="1" t="s">
        <v>52</v>
      </c>
      <c r="M110" s="1" t="s">
        <v>49</v>
      </c>
      <c r="N110" s="1" t="s">
        <v>49</v>
      </c>
      <c r="O110" s="1" t="s">
        <v>52</v>
      </c>
      <c r="P110" s="1">
        <v>1</v>
      </c>
      <c r="Q110" s="1">
        <v>4</v>
      </c>
      <c r="R110" s="1">
        <v>8</v>
      </c>
      <c r="S110" s="1" t="s">
        <v>258</v>
      </c>
      <c r="T110" s="1" t="s">
        <v>177</v>
      </c>
      <c r="U110" s="1" t="s">
        <v>49</v>
      </c>
      <c r="V110" s="1" t="s">
        <v>49</v>
      </c>
      <c r="W110" s="1">
        <v>1</v>
      </c>
      <c r="X110" s="1" t="s">
        <v>49</v>
      </c>
      <c r="Y110" s="1" t="s">
        <v>278</v>
      </c>
      <c r="Z110" s="1" t="s">
        <v>67</v>
      </c>
      <c r="AA110" s="1">
        <v>4</v>
      </c>
      <c r="AB110" s="1">
        <v>6</v>
      </c>
      <c r="AC110" s="1" t="s">
        <v>49</v>
      </c>
      <c r="AD110" s="1" t="s">
        <v>49</v>
      </c>
      <c r="AE110" s="1" t="s">
        <v>55</v>
      </c>
      <c r="AF110" s="1">
        <v>4</v>
      </c>
      <c r="AG110" s="1" t="s">
        <v>88</v>
      </c>
      <c r="AH110" s="1" t="s">
        <v>74</v>
      </c>
      <c r="AI110" s="1" t="s">
        <v>52</v>
      </c>
      <c r="AJ110" s="1" t="s">
        <v>75</v>
      </c>
      <c r="AK110" s="1" t="s">
        <v>89</v>
      </c>
      <c r="AL110" s="1" t="s">
        <v>60</v>
      </c>
      <c r="AM110" s="1" t="s">
        <v>49</v>
      </c>
      <c r="AN110" s="1" t="s">
        <v>117</v>
      </c>
      <c r="AO110" s="1">
        <v>2</v>
      </c>
      <c r="AP110" s="1" t="s">
        <v>91</v>
      </c>
      <c r="AQ110" s="1" t="s">
        <v>181</v>
      </c>
      <c r="AR110" s="1" t="s">
        <v>64</v>
      </c>
      <c r="AS110" s="1" t="s">
        <v>80</v>
      </c>
      <c r="AT110" s="1" t="s">
        <v>66</v>
      </c>
      <c r="AU110" s="1" t="s">
        <v>257</v>
      </c>
      <c r="AV110" s="75" t="s">
        <v>306</v>
      </c>
    </row>
    <row r="111" spans="1:48" ht="12.75" x14ac:dyDescent="0.2">
      <c r="A111" s="7">
        <v>42682.605431273143</v>
      </c>
      <c r="B111" s="1" t="s">
        <v>48</v>
      </c>
      <c r="C111" s="1">
        <v>3</v>
      </c>
      <c r="D111" s="1" t="s">
        <v>49</v>
      </c>
      <c r="E111" s="1">
        <v>3</v>
      </c>
      <c r="F111" s="1" t="s">
        <v>68</v>
      </c>
      <c r="G111" s="1">
        <v>2</v>
      </c>
      <c r="H111" s="1">
        <v>1</v>
      </c>
      <c r="I111" s="1">
        <v>3</v>
      </c>
      <c r="J111" s="1" t="s">
        <v>52</v>
      </c>
      <c r="K111" s="1" t="s">
        <v>69</v>
      </c>
      <c r="L111" s="1" t="s">
        <v>52</v>
      </c>
      <c r="M111" s="1" t="s">
        <v>52</v>
      </c>
      <c r="N111" s="1" t="s">
        <v>52</v>
      </c>
      <c r="O111" s="1" t="s">
        <v>52</v>
      </c>
      <c r="P111" s="1">
        <v>3</v>
      </c>
      <c r="Q111" s="1">
        <v>4</v>
      </c>
      <c r="R111" s="1">
        <v>7</v>
      </c>
      <c r="S111" s="1" t="s">
        <v>216</v>
      </c>
      <c r="T111" s="1" t="s">
        <v>54</v>
      </c>
      <c r="U111" s="1" t="s">
        <v>52</v>
      </c>
      <c r="V111" s="1" t="s">
        <v>49</v>
      </c>
      <c r="W111" s="1">
        <v>5</v>
      </c>
      <c r="X111" s="1" t="s">
        <v>49</v>
      </c>
      <c r="Y111" s="1" t="s">
        <v>139</v>
      </c>
      <c r="Z111" s="1" t="s">
        <v>102</v>
      </c>
      <c r="AA111" s="1">
        <v>3</v>
      </c>
      <c r="AB111" s="1">
        <v>2</v>
      </c>
      <c r="AC111" s="1" t="s">
        <v>49</v>
      </c>
      <c r="AD111" s="1" t="s">
        <v>49</v>
      </c>
      <c r="AE111" s="1" t="s">
        <v>72</v>
      </c>
      <c r="AG111" s="1" t="s">
        <v>56</v>
      </c>
      <c r="AI111" s="1" t="s">
        <v>52</v>
      </c>
      <c r="AJ111" s="1" t="s">
        <v>58</v>
      </c>
      <c r="AK111" s="1" t="s">
        <v>89</v>
      </c>
      <c r="AL111" s="1" t="s">
        <v>96</v>
      </c>
      <c r="AM111" s="1" t="s">
        <v>49</v>
      </c>
      <c r="AN111" s="1" t="s">
        <v>61</v>
      </c>
      <c r="AO111" s="1">
        <v>3</v>
      </c>
      <c r="AP111" s="1" t="s">
        <v>77</v>
      </c>
      <c r="AQ111" s="1" t="s">
        <v>78</v>
      </c>
      <c r="AR111" s="1" t="s">
        <v>64</v>
      </c>
      <c r="AS111" s="1" t="s">
        <v>106</v>
      </c>
      <c r="AT111" s="1" t="s">
        <v>98</v>
      </c>
      <c r="AU111" s="1" t="s">
        <v>257</v>
      </c>
    </row>
    <row r="112" spans="1:48" ht="12.75" x14ac:dyDescent="0.2">
      <c r="A112" s="7">
        <v>42682.62553986111</v>
      </c>
      <c r="B112" s="1" t="s">
        <v>307</v>
      </c>
      <c r="C112" s="1">
        <v>4</v>
      </c>
      <c r="D112" s="1" t="s">
        <v>52</v>
      </c>
      <c r="E112" s="1">
        <v>1</v>
      </c>
      <c r="F112" s="1" t="s">
        <v>68</v>
      </c>
      <c r="G112" s="1">
        <v>1</v>
      </c>
      <c r="H112" s="1">
        <v>5</v>
      </c>
      <c r="I112" s="1">
        <v>5</v>
      </c>
      <c r="J112" s="1" t="s">
        <v>52</v>
      </c>
      <c r="K112" s="1" t="s">
        <v>69</v>
      </c>
      <c r="L112" s="1" t="s">
        <v>52</v>
      </c>
      <c r="M112" s="1" t="s">
        <v>49</v>
      </c>
      <c r="N112" s="1" t="s">
        <v>52</v>
      </c>
      <c r="O112" s="1" t="s">
        <v>49</v>
      </c>
      <c r="P112" s="1">
        <v>3</v>
      </c>
      <c r="Q112" s="1">
        <v>5</v>
      </c>
      <c r="R112" s="1">
        <v>5</v>
      </c>
      <c r="S112" s="1" t="s">
        <v>308</v>
      </c>
      <c r="T112" s="1" t="s">
        <v>54</v>
      </c>
      <c r="U112" s="1" t="s">
        <v>52</v>
      </c>
      <c r="V112" s="1" t="s">
        <v>49</v>
      </c>
      <c r="W112" s="1">
        <v>1</v>
      </c>
      <c r="X112" s="1" t="s">
        <v>49</v>
      </c>
      <c r="Y112" s="1" t="s">
        <v>71</v>
      </c>
      <c r="Z112" s="1" t="s">
        <v>102</v>
      </c>
      <c r="AA112" s="1">
        <v>5</v>
      </c>
      <c r="AB112" s="1">
        <v>2</v>
      </c>
      <c r="AC112" s="1" t="s">
        <v>49</v>
      </c>
      <c r="AD112" s="1" t="s">
        <v>49</v>
      </c>
      <c r="AE112" s="1" t="s">
        <v>72</v>
      </c>
      <c r="AF112" s="1">
        <v>4</v>
      </c>
      <c r="AG112" s="1" t="s">
        <v>95</v>
      </c>
      <c r="AH112" s="1" t="s">
        <v>109</v>
      </c>
      <c r="AI112" s="1" t="s">
        <v>52</v>
      </c>
      <c r="AJ112" s="1" t="s">
        <v>58</v>
      </c>
      <c r="AK112" s="1" t="s">
        <v>89</v>
      </c>
      <c r="AL112" s="1" t="s">
        <v>96</v>
      </c>
      <c r="AM112" s="1" t="s">
        <v>52</v>
      </c>
      <c r="AN112" s="1" t="s">
        <v>61</v>
      </c>
      <c r="AO112" s="1">
        <v>2</v>
      </c>
      <c r="AP112" s="1" t="s">
        <v>77</v>
      </c>
      <c r="AQ112" s="1" t="s">
        <v>105</v>
      </c>
      <c r="AR112" s="1" t="s">
        <v>64</v>
      </c>
      <c r="AS112" s="1" t="s">
        <v>106</v>
      </c>
      <c r="AT112" s="1" t="s">
        <v>66</v>
      </c>
      <c r="AU112" s="1" t="s">
        <v>257</v>
      </c>
      <c r="AV112" s="68" t="s">
        <v>309</v>
      </c>
    </row>
    <row r="113" spans="1:48" ht="12.75" x14ac:dyDescent="0.2">
      <c r="A113" s="7">
        <v>42682.636272858799</v>
      </c>
      <c r="B113" s="1" t="s">
        <v>82</v>
      </c>
      <c r="C113" s="1">
        <v>5</v>
      </c>
      <c r="D113" s="1" t="s">
        <v>52</v>
      </c>
      <c r="E113" s="1">
        <v>4</v>
      </c>
      <c r="F113" s="1" t="s">
        <v>68</v>
      </c>
      <c r="G113" s="1">
        <v>3</v>
      </c>
      <c r="H113" s="1">
        <v>4</v>
      </c>
      <c r="I113" s="1">
        <v>5</v>
      </c>
      <c r="J113" s="1" t="s">
        <v>52</v>
      </c>
      <c r="K113" s="1" t="s">
        <v>69</v>
      </c>
      <c r="L113" s="1" t="s">
        <v>49</v>
      </c>
      <c r="M113" s="1" t="s">
        <v>52</v>
      </c>
      <c r="N113" s="1" t="s">
        <v>49</v>
      </c>
      <c r="O113" s="1" t="s">
        <v>49</v>
      </c>
      <c r="P113" s="1">
        <v>2</v>
      </c>
      <c r="Q113" s="1">
        <v>3</v>
      </c>
      <c r="R113" s="1">
        <v>10</v>
      </c>
      <c r="S113" s="1" t="s">
        <v>53</v>
      </c>
      <c r="T113" s="1" t="s">
        <v>85</v>
      </c>
      <c r="U113" s="1" t="s">
        <v>49</v>
      </c>
      <c r="V113" s="1" t="s">
        <v>49</v>
      </c>
      <c r="W113" s="1">
        <v>5</v>
      </c>
      <c r="X113" s="1" t="s">
        <v>49</v>
      </c>
      <c r="Y113" s="1" t="s">
        <v>310</v>
      </c>
      <c r="Z113" s="1" t="s">
        <v>200</v>
      </c>
      <c r="AA113" s="1">
        <v>5</v>
      </c>
      <c r="AB113" s="1">
        <v>1</v>
      </c>
      <c r="AC113" s="1" t="s">
        <v>49</v>
      </c>
      <c r="AD113" s="1" t="s">
        <v>49</v>
      </c>
      <c r="AE113" s="1" t="s">
        <v>55</v>
      </c>
      <c r="AF113" s="1">
        <v>5</v>
      </c>
      <c r="AG113" s="1" t="s">
        <v>95</v>
      </c>
      <c r="AH113" s="1" t="s">
        <v>74</v>
      </c>
      <c r="AI113" s="1" t="s">
        <v>52</v>
      </c>
      <c r="AJ113" s="1" t="s">
        <v>75</v>
      </c>
      <c r="AK113" s="1" t="s">
        <v>89</v>
      </c>
      <c r="AL113" s="1" t="s">
        <v>136</v>
      </c>
      <c r="AM113" s="1" t="s">
        <v>52</v>
      </c>
      <c r="AN113" s="1" t="s">
        <v>117</v>
      </c>
      <c r="AO113" s="1">
        <v>3</v>
      </c>
      <c r="AP113" s="1" t="s">
        <v>77</v>
      </c>
      <c r="AQ113" s="1" t="s">
        <v>105</v>
      </c>
      <c r="AR113" s="1" t="s">
        <v>64</v>
      </c>
      <c r="AS113" s="1" t="s">
        <v>106</v>
      </c>
      <c r="AT113" s="1" t="s">
        <v>98</v>
      </c>
      <c r="AU113" s="1" t="s">
        <v>263</v>
      </c>
    </row>
    <row r="114" spans="1:48" ht="12.75" x14ac:dyDescent="0.2">
      <c r="A114" s="7">
        <v>42682.662567141204</v>
      </c>
      <c r="B114" s="1" t="s">
        <v>48</v>
      </c>
      <c r="C114" s="1">
        <v>3</v>
      </c>
      <c r="D114" s="1" t="s">
        <v>49</v>
      </c>
      <c r="E114" s="1">
        <v>3</v>
      </c>
      <c r="F114" s="1" t="s">
        <v>50</v>
      </c>
      <c r="G114" s="1">
        <v>1</v>
      </c>
      <c r="H114" s="1">
        <v>3</v>
      </c>
      <c r="I114" s="1">
        <v>4</v>
      </c>
      <c r="J114" s="1" t="s">
        <v>52</v>
      </c>
      <c r="K114" s="1" t="s">
        <v>69</v>
      </c>
      <c r="L114" s="1" t="s">
        <v>52</v>
      </c>
      <c r="M114" s="1" t="s">
        <v>52</v>
      </c>
      <c r="N114" s="1" t="s">
        <v>52</v>
      </c>
      <c r="O114" s="1" t="s">
        <v>52</v>
      </c>
      <c r="P114" s="1">
        <v>3</v>
      </c>
      <c r="Q114" s="1">
        <v>4</v>
      </c>
      <c r="R114" s="1">
        <v>4</v>
      </c>
      <c r="S114" s="1" t="s">
        <v>100</v>
      </c>
      <c r="T114" s="1" t="s">
        <v>85</v>
      </c>
      <c r="U114" s="1" t="s">
        <v>49</v>
      </c>
      <c r="V114" s="1" t="s">
        <v>49</v>
      </c>
      <c r="W114" s="1">
        <v>1</v>
      </c>
      <c r="X114" s="1" t="s">
        <v>49</v>
      </c>
      <c r="Y114" s="1" t="s">
        <v>93</v>
      </c>
      <c r="Z114" s="1" t="s">
        <v>178</v>
      </c>
      <c r="AA114" s="1">
        <v>4</v>
      </c>
      <c r="AB114" s="1">
        <v>2</v>
      </c>
      <c r="AC114" s="1" t="s">
        <v>49</v>
      </c>
      <c r="AD114" s="1" t="s">
        <v>49</v>
      </c>
      <c r="AE114" s="1" t="s">
        <v>103</v>
      </c>
      <c r="AF114" s="1">
        <v>2</v>
      </c>
      <c r="AG114" s="1" t="s">
        <v>95</v>
      </c>
      <c r="AH114" s="1" t="s">
        <v>74</v>
      </c>
      <c r="AI114" s="1" t="s">
        <v>52</v>
      </c>
      <c r="AJ114" s="1" t="s">
        <v>58</v>
      </c>
      <c r="AK114" s="1" t="s">
        <v>59</v>
      </c>
      <c r="AM114" s="1" t="s">
        <v>49</v>
      </c>
      <c r="AN114" s="1" t="s">
        <v>61</v>
      </c>
      <c r="AO114" s="1">
        <v>1</v>
      </c>
      <c r="AP114" s="1" t="s">
        <v>77</v>
      </c>
      <c r="AQ114" s="1" t="s">
        <v>181</v>
      </c>
      <c r="AR114" s="1" t="s">
        <v>79</v>
      </c>
      <c r="AS114" s="1" t="s">
        <v>106</v>
      </c>
      <c r="AT114" s="1" t="s">
        <v>98</v>
      </c>
      <c r="AU114" s="1" t="s">
        <v>263</v>
      </c>
      <c r="AV114" s="2" t="s">
        <v>311</v>
      </c>
    </row>
    <row r="115" spans="1:48" ht="12.75" x14ac:dyDescent="0.2">
      <c r="A115" s="7">
        <v>42682.696243634258</v>
      </c>
      <c r="B115" s="1" t="s">
        <v>82</v>
      </c>
      <c r="C115" s="1">
        <v>3</v>
      </c>
      <c r="D115" s="1" t="s">
        <v>49</v>
      </c>
      <c r="E115" s="1">
        <v>3</v>
      </c>
      <c r="F115" s="1" t="s">
        <v>68</v>
      </c>
      <c r="G115" s="1">
        <v>4</v>
      </c>
      <c r="H115" s="1">
        <v>5</v>
      </c>
      <c r="I115" s="1">
        <v>6</v>
      </c>
      <c r="J115" s="1" t="s">
        <v>52</v>
      </c>
      <c r="K115" s="1" t="s">
        <v>69</v>
      </c>
      <c r="L115" s="1" t="s">
        <v>52</v>
      </c>
      <c r="M115" s="1" t="s">
        <v>52</v>
      </c>
      <c r="N115" s="1" t="s">
        <v>52</v>
      </c>
      <c r="O115" s="1" t="s">
        <v>52</v>
      </c>
      <c r="P115" s="1">
        <v>2</v>
      </c>
      <c r="Q115" s="1">
        <v>5</v>
      </c>
      <c r="R115" s="1">
        <v>2</v>
      </c>
      <c r="S115" s="1" t="s">
        <v>312</v>
      </c>
      <c r="T115" s="1" t="s">
        <v>177</v>
      </c>
      <c r="U115" s="1" t="s">
        <v>52</v>
      </c>
      <c r="V115" s="1" t="s">
        <v>49</v>
      </c>
      <c r="W115" s="1">
        <v>1</v>
      </c>
      <c r="X115" s="1" t="s">
        <v>49</v>
      </c>
      <c r="Y115" s="1" t="s">
        <v>313</v>
      </c>
      <c r="Z115" s="1" t="s">
        <v>67</v>
      </c>
      <c r="AA115" s="1">
        <v>6</v>
      </c>
      <c r="AB115" s="1">
        <v>5</v>
      </c>
      <c r="AC115" s="1" t="s">
        <v>49</v>
      </c>
      <c r="AD115" s="1" t="s">
        <v>49</v>
      </c>
      <c r="AE115" s="1" t="s">
        <v>121</v>
      </c>
      <c r="AF115" s="1">
        <v>2</v>
      </c>
      <c r="AG115" s="1" t="s">
        <v>88</v>
      </c>
      <c r="AH115" s="1" t="s">
        <v>109</v>
      </c>
      <c r="AI115" s="1" t="s">
        <v>49</v>
      </c>
      <c r="AJ115" s="1" t="s">
        <v>58</v>
      </c>
      <c r="AK115" s="1" t="s">
        <v>54</v>
      </c>
      <c r="AM115" s="1" t="s">
        <v>49</v>
      </c>
      <c r="AN115" s="1" t="s">
        <v>61</v>
      </c>
      <c r="AO115" s="1">
        <v>3</v>
      </c>
      <c r="AP115" s="1" t="s">
        <v>77</v>
      </c>
      <c r="AQ115" s="1" t="s">
        <v>181</v>
      </c>
      <c r="AR115" s="1" t="s">
        <v>79</v>
      </c>
      <c r="AS115" s="1" t="s">
        <v>80</v>
      </c>
      <c r="AT115" s="1" t="s">
        <v>66</v>
      </c>
      <c r="AU115" s="1" t="s">
        <v>257</v>
      </c>
      <c r="AV115" s="68" t="s">
        <v>314</v>
      </c>
    </row>
    <row r="116" spans="1:48" ht="12.75" x14ac:dyDescent="0.2">
      <c r="A116" s="7">
        <v>42682.731502442126</v>
      </c>
      <c r="B116" s="1" t="s">
        <v>82</v>
      </c>
      <c r="C116" s="1">
        <v>5</v>
      </c>
      <c r="D116" s="1" t="s">
        <v>52</v>
      </c>
      <c r="E116" s="1">
        <v>2</v>
      </c>
      <c r="F116" s="1" t="s">
        <v>68</v>
      </c>
      <c r="G116" s="1">
        <v>3</v>
      </c>
      <c r="H116" s="1">
        <v>4</v>
      </c>
      <c r="I116" s="1">
        <v>5</v>
      </c>
      <c r="J116" s="1" t="s">
        <v>52</v>
      </c>
      <c r="K116" s="1" t="s">
        <v>69</v>
      </c>
      <c r="L116" s="1" t="s">
        <v>49</v>
      </c>
      <c r="M116" s="1" t="s">
        <v>49</v>
      </c>
      <c r="N116" s="1" t="s">
        <v>52</v>
      </c>
      <c r="O116" s="1" t="s">
        <v>49</v>
      </c>
      <c r="P116" s="1">
        <v>3</v>
      </c>
      <c r="Q116" s="1">
        <v>6</v>
      </c>
      <c r="R116" s="1">
        <v>5</v>
      </c>
      <c r="S116" s="1" t="s">
        <v>70</v>
      </c>
      <c r="T116" s="1" t="s">
        <v>85</v>
      </c>
      <c r="U116" s="1" t="s">
        <v>52</v>
      </c>
      <c r="V116" s="1" t="s">
        <v>49</v>
      </c>
      <c r="W116" s="1">
        <v>2</v>
      </c>
      <c r="X116" s="1" t="s">
        <v>52</v>
      </c>
      <c r="Y116" s="1" t="s">
        <v>139</v>
      </c>
      <c r="Z116" s="1" t="s">
        <v>102</v>
      </c>
      <c r="AA116" s="1">
        <v>5</v>
      </c>
      <c r="AB116" s="1">
        <v>5</v>
      </c>
      <c r="AC116" s="1" t="s">
        <v>49</v>
      </c>
      <c r="AD116" s="1" t="s">
        <v>49</v>
      </c>
      <c r="AE116" s="1" t="s">
        <v>72</v>
      </c>
      <c r="AF116" s="1">
        <v>4</v>
      </c>
      <c r="AG116" s="1" t="s">
        <v>56</v>
      </c>
      <c r="AH116" s="1" t="s">
        <v>131</v>
      </c>
      <c r="AI116" s="1" t="s">
        <v>52</v>
      </c>
      <c r="AJ116" s="1" t="s">
        <v>58</v>
      </c>
      <c r="AK116" s="1" t="s">
        <v>59</v>
      </c>
      <c r="AL116" s="1" t="s">
        <v>163</v>
      </c>
      <c r="AM116" s="1" t="s">
        <v>52</v>
      </c>
      <c r="AN116" s="1" t="s">
        <v>90</v>
      </c>
      <c r="AO116" s="1">
        <v>1</v>
      </c>
      <c r="AP116" s="1" t="s">
        <v>91</v>
      </c>
      <c r="AQ116" s="1" t="s">
        <v>105</v>
      </c>
      <c r="AR116" s="1" t="s">
        <v>64</v>
      </c>
      <c r="AS116" s="1" t="s">
        <v>80</v>
      </c>
      <c r="AT116" s="1" t="s">
        <v>66</v>
      </c>
      <c r="AU116" s="1" t="s">
        <v>257</v>
      </c>
      <c r="AV116" s="68" t="s">
        <v>315</v>
      </c>
    </row>
    <row r="117" spans="1:48" ht="12.75" x14ac:dyDescent="0.2">
      <c r="A117" s="7">
        <v>42682.839486053243</v>
      </c>
      <c r="B117" s="1" t="s">
        <v>82</v>
      </c>
      <c r="C117" s="1">
        <v>4</v>
      </c>
      <c r="D117" s="1" t="s">
        <v>49</v>
      </c>
      <c r="E117" s="1">
        <v>5</v>
      </c>
      <c r="F117" s="1" t="s">
        <v>68</v>
      </c>
      <c r="G117" s="1">
        <v>1</v>
      </c>
      <c r="H117" s="1">
        <v>3</v>
      </c>
      <c r="I117" s="1">
        <v>1</v>
      </c>
      <c r="J117" s="1" t="s">
        <v>49</v>
      </c>
      <c r="K117" s="1" t="s">
        <v>99</v>
      </c>
      <c r="L117" s="1" t="s">
        <v>49</v>
      </c>
      <c r="M117" s="1" t="s">
        <v>49</v>
      </c>
      <c r="N117" s="1" t="s">
        <v>52</v>
      </c>
      <c r="O117" s="1" t="s">
        <v>49</v>
      </c>
      <c r="P117" s="1">
        <v>5</v>
      </c>
      <c r="Q117" s="1">
        <v>4</v>
      </c>
      <c r="R117" s="1">
        <v>8</v>
      </c>
      <c r="S117" s="1" t="s">
        <v>208</v>
      </c>
      <c r="T117" s="1" t="s">
        <v>59</v>
      </c>
      <c r="U117" s="1" t="s">
        <v>52</v>
      </c>
      <c r="V117" s="1" t="s">
        <v>49</v>
      </c>
      <c r="W117" s="1">
        <v>5</v>
      </c>
      <c r="X117" s="1" t="s">
        <v>52</v>
      </c>
      <c r="Y117" s="1" t="s">
        <v>278</v>
      </c>
      <c r="Z117" s="1" t="s">
        <v>67</v>
      </c>
      <c r="AA117" s="1">
        <v>1</v>
      </c>
      <c r="AB117" s="1">
        <v>1</v>
      </c>
      <c r="AC117" s="1" t="s">
        <v>49</v>
      </c>
      <c r="AD117" s="1" t="s">
        <v>49</v>
      </c>
      <c r="AE117" s="1" t="s">
        <v>103</v>
      </c>
      <c r="AF117" s="1">
        <v>3</v>
      </c>
      <c r="AG117" s="1" t="s">
        <v>73</v>
      </c>
      <c r="AH117" s="1" t="s">
        <v>57</v>
      </c>
      <c r="AI117" s="1" t="s">
        <v>49</v>
      </c>
      <c r="AJ117" s="1" t="s">
        <v>58</v>
      </c>
      <c r="AK117" s="1" t="s">
        <v>59</v>
      </c>
      <c r="AL117" s="1" t="s">
        <v>132</v>
      </c>
      <c r="AM117" s="1" t="s">
        <v>49</v>
      </c>
      <c r="AN117" s="1" t="s">
        <v>117</v>
      </c>
      <c r="AO117" s="1">
        <v>6</v>
      </c>
      <c r="AP117" s="1" t="s">
        <v>91</v>
      </c>
      <c r="AQ117" s="1" t="s">
        <v>173</v>
      </c>
      <c r="AR117" s="1" t="s">
        <v>64</v>
      </c>
      <c r="AS117" s="1" t="s">
        <v>80</v>
      </c>
      <c r="AT117" s="1" t="s">
        <v>66</v>
      </c>
      <c r="AU117" s="1" t="s">
        <v>257</v>
      </c>
    </row>
    <row r="118" spans="1:48" ht="12.75" x14ac:dyDescent="0.2">
      <c r="A118" s="7">
        <v>42682.965899456016</v>
      </c>
      <c r="B118" s="1" t="s">
        <v>82</v>
      </c>
      <c r="C118" s="1">
        <v>6</v>
      </c>
      <c r="D118" s="1" t="s">
        <v>49</v>
      </c>
      <c r="E118" s="1">
        <v>4</v>
      </c>
      <c r="F118" s="1" t="s">
        <v>68</v>
      </c>
      <c r="G118" s="1">
        <v>1</v>
      </c>
      <c r="H118" s="1">
        <v>4</v>
      </c>
      <c r="I118" s="1">
        <v>6</v>
      </c>
      <c r="J118" s="1" t="s">
        <v>49</v>
      </c>
      <c r="K118" s="1" t="s">
        <v>113</v>
      </c>
      <c r="L118" s="1" t="s">
        <v>49</v>
      </c>
      <c r="M118" s="1" t="s">
        <v>52</v>
      </c>
      <c r="N118" s="1" t="s">
        <v>52</v>
      </c>
      <c r="O118" s="1" t="s">
        <v>49</v>
      </c>
      <c r="P118" s="1">
        <v>4</v>
      </c>
      <c r="Q118" s="1">
        <v>5</v>
      </c>
      <c r="R118" s="1">
        <v>6</v>
      </c>
      <c r="S118" s="1" t="s">
        <v>286</v>
      </c>
      <c r="T118" s="1" t="s">
        <v>54</v>
      </c>
      <c r="U118" s="1" t="s">
        <v>49</v>
      </c>
      <c r="V118" s="1" t="s">
        <v>49</v>
      </c>
      <c r="W118" s="1">
        <v>6</v>
      </c>
      <c r="X118" s="1" t="s">
        <v>52</v>
      </c>
      <c r="Y118" s="1" t="s">
        <v>114</v>
      </c>
      <c r="Z118" s="1" t="s">
        <v>87</v>
      </c>
      <c r="AA118" s="1">
        <v>1</v>
      </c>
      <c r="AB118" s="1">
        <v>1</v>
      </c>
      <c r="AC118" s="1" t="s">
        <v>49</v>
      </c>
      <c r="AD118" s="1" t="s">
        <v>49</v>
      </c>
      <c r="AE118" s="1" t="s">
        <v>103</v>
      </c>
      <c r="AF118" s="1">
        <v>5</v>
      </c>
      <c r="AG118" s="1" t="s">
        <v>73</v>
      </c>
      <c r="AH118" s="1" t="s">
        <v>57</v>
      </c>
      <c r="AI118" s="1" t="s">
        <v>49</v>
      </c>
      <c r="AJ118" s="1" t="s">
        <v>75</v>
      </c>
      <c r="AK118" s="1" t="s">
        <v>54</v>
      </c>
      <c r="AL118" s="1" t="s">
        <v>132</v>
      </c>
      <c r="AM118" s="1" t="s">
        <v>49</v>
      </c>
      <c r="AN118" s="1" t="s">
        <v>117</v>
      </c>
      <c r="AO118" s="1">
        <v>4</v>
      </c>
      <c r="AP118" s="1" t="s">
        <v>77</v>
      </c>
      <c r="AQ118" s="1" t="s">
        <v>78</v>
      </c>
      <c r="AR118" s="1" t="s">
        <v>64</v>
      </c>
      <c r="AS118" s="1" t="s">
        <v>80</v>
      </c>
      <c r="AT118" s="1" t="s">
        <v>66</v>
      </c>
      <c r="AU118" s="1" t="s">
        <v>263</v>
      </c>
    </row>
    <row r="119" spans="1:48" ht="12.75" x14ac:dyDescent="0.2">
      <c r="A119" s="7">
        <v>42682.966104120365</v>
      </c>
      <c r="B119" s="1" t="s">
        <v>82</v>
      </c>
      <c r="C119" s="1">
        <v>2</v>
      </c>
      <c r="D119" s="1" t="s">
        <v>52</v>
      </c>
      <c r="E119" s="1">
        <v>1</v>
      </c>
      <c r="F119" s="1" t="s">
        <v>68</v>
      </c>
      <c r="G119" s="1">
        <v>1</v>
      </c>
      <c r="H119" s="1">
        <v>5</v>
      </c>
      <c r="I119" s="1">
        <v>2</v>
      </c>
      <c r="J119" s="1" t="s">
        <v>52</v>
      </c>
      <c r="K119" s="1" t="s">
        <v>69</v>
      </c>
      <c r="L119" s="1" t="s">
        <v>52</v>
      </c>
      <c r="M119" s="1" t="s">
        <v>52</v>
      </c>
      <c r="N119" s="1" t="s">
        <v>52</v>
      </c>
      <c r="O119" s="1" t="s">
        <v>49</v>
      </c>
      <c r="P119" s="1">
        <v>3</v>
      </c>
      <c r="Q119" s="1">
        <v>5</v>
      </c>
      <c r="R119" s="1">
        <v>4</v>
      </c>
      <c r="S119" s="1" t="s">
        <v>92</v>
      </c>
      <c r="T119" s="1" t="s">
        <v>59</v>
      </c>
      <c r="U119" s="1" t="s">
        <v>52</v>
      </c>
      <c r="V119" s="1" t="s">
        <v>49</v>
      </c>
      <c r="W119" s="1">
        <v>2</v>
      </c>
      <c r="X119" s="1" t="s">
        <v>49</v>
      </c>
      <c r="Y119" s="1" t="s">
        <v>139</v>
      </c>
      <c r="Z119" s="1" t="s">
        <v>316</v>
      </c>
      <c r="AA119" s="1">
        <v>6</v>
      </c>
      <c r="AB119" s="1">
        <v>6</v>
      </c>
      <c r="AC119" s="1" t="s">
        <v>49</v>
      </c>
      <c r="AD119" s="1" t="s">
        <v>52</v>
      </c>
      <c r="AE119" s="1" t="s">
        <v>121</v>
      </c>
      <c r="AF119" s="1">
        <v>1</v>
      </c>
      <c r="AG119" s="1" t="s">
        <v>56</v>
      </c>
      <c r="AH119" s="1" t="s">
        <v>57</v>
      </c>
      <c r="AI119" s="1" t="s">
        <v>52</v>
      </c>
      <c r="AJ119" s="1" t="s">
        <v>58</v>
      </c>
      <c r="AK119" s="1" t="s">
        <v>59</v>
      </c>
      <c r="AL119" s="1" t="s">
        <v>60</v>
      </c>
      <c r="AM119" s="1" t="s">
        <v>52</v>
      </c>
      <c r="AN119" s="1" t="s">
        <v>61</v>
      </c>
      <c r="AO119" s="1">
        <v>4</v>
      </c>
      <c r="AP119" s="1" t="s">
        <v>91</v>
      </c>
      <c r="AQ119" s="1" t="s">
        <v>78</v>
      </c>
      <c r="AR119" s="1" t="s">
        <v>64</v>
      </c>
      <c r="AS119" s="1" t="s">
        <v>80</v>
      </c>
      <c r="AT119" s="1" t="s">
        <v>98</v>
      </c>
      <c r="AU119" s="1" t="s">
        <v>257</v>
      </c>
      <c r="AV119" s="2" t="s">
        <v>317</v>
      </c>
    </row>
    <row r="120" spans="1:48" ht="12.75" x14ac:dyDescent="0.2">
      <c r="A120" s="7">
        <v>42682.981029965275</v>
      </c>
      <c r="B120" s="1" t="s">
        <v>82</v>
      </c>
      <c r="C120" s="1">
        <v>3</v>
      </c>
      <c r="D120" s="1" t="s">
        <v>49</v>
      </c>
      <c r="E120" s="1">
        <v>3</v>
      </c>
      <c r="F120" s="1" t="s">
        <v>68</v>
      </c>
      <c r="G120" s="1">
        <v>1</v>
      </c>
      <c r="H120" s="1">
        <v>1</v>
      </c>
      <c r="I120" s="1">
        <v>1</v>
      </c>
      <c r="J120" s="1" t="s">
        <v>49</v>
      </c>
      <c r="K120" s="1" t="s">
        <v>69</v>
      </c>
      <c r="L120" s="1" t="s">
        <v>49</v>
      </c>
      <c r="M120" s="1" t="s">
        <v>52</v>
      </c>
      <c r="N120" s="1" t="s">
        <v>49</v>
      </c>
      <c r="O120" s="1" t="s">
        <v>49</v>
      </c>
      <c r="P120" s="1">
        <v>5</v>
      </c>
      <c r="Q120" s="1">
        <v>4</v>
      </c>
      <c r="R120" s="1">
        <v>4</v>
      </c>
      <c r="S120" s="1" t="s">
        <v>119</v>
      </c>
      <c r="T120" s="1" t="s">
        <v>54</v>
      </c>
      <c r="U120" s="1" t="s">
        <v>49</v>
      </c>
      <c r="V120" s="1" t="s">
        <v>49</v>
      </c>
      <c r="W120" s="1">
        <v>3</v>
      </c>
      <c r="X120" s="1" t="s">
        <v>49</v>
      </c>
      <c r="Y120" s="1" t="s">
        <v>147</v>
      </c>
      <c r="Z120" s="1" t="s">
        <v>275</v>
      </c>
      <c r="AA120" s="1">
        <v>2</v>
      </c>
      <c r="AB120" s="1">
        <v>1</v>
      </c>
      <c r="AC120" s="1" t="s">
        <v>49</v>
      </c>
      <c r="AD120" s="1" t="s">
        <v>49</v>
      </c>
      <c r="AE120" s="1" t="s">
        <v>72</v>
      </c>
      <c r="AF120" s="1">
        <v>4</v>
      </c>
      <c r="AG120" s="1" t="s">
        <v>56</v>
      </c>
      <c r="AH120" s="1" t="s">
        <v>74</v>
      </c>
      <c r="AI120" s="1" t="s">
        <v>52</v>
      </c>
      <c r="AJ120" s="1" t="s">
        <v>58</v>
      </c>
      <c r="AK120" s="1" t="s">
        <v>54</v>
      </c>
      <c r="AL120" s="1" t="s">
        <v>294</v>
      </c>
      <c r="AM120" s="1" t="s">
        <v>49</v>
      </c>
      <c r="AN120" s="1" t="s">
        <v>90</v>
      </c>
      <c r="AO120" s="1">
        <v>5</v>
      </c>
      <c r="AP120" s="1" t="s">
        <v>91</v>
      </c>
      <c r="AQ120" s="1" t="s">
        <v>97</v>
      </c>
      <c r="AR120" s="1" t="s">
        <v>64</v>
      </c>
      <c r="AS120" s="1" t="s">
        <v>80</v>
      </c>
      <c r="AT120" s="1" t="s">
        <v>66</v>
      </c>
      <c r="AU120" s="1" t="s">
        <v>263</v>
      </c>
      <c r="AV120" s="73" t="s">
        <v>318</v>
      </c>
    </row>
    <row r="121" spans="1:48" ht="12.75" x14ac:dyDescent="0.2">
      <c r="A121" s="7">
        <v>42683.342202268519</v>
      </c>
      <c r="B121" s="1" t="s">
        <v>48</v>
      </c>
      <c r="C121" s="1">
        <v>4</v>
      </c>
      <c r="D121" s="1" t="s">
        <v>49</v>
      </c>
      <c r="E121" s="1">
        <v>4</v>
      </c>
      <c r="F121" s="1" t="s">
        <v>68</v>
      </c>
      <c r="G121" s="1">
        <v>1</v>
      </c>
      <c r="H121" s="1">
        <v>3</v>
      </c>
      <c r="I121" s="1">
        <v>5</v>
      </c>
      <c r="J121" s="1" t="s">
        <v>52</v>
      </c>
      <c r="K121" s="1" t="s">
        <v>99</v>
      </c>
      <c r="L121" s="1" t="s">
        <v>52</v>
      </c>
      <c r="M121" s="1" t="s">
        <v>52</v>
      </c>
      <c r="N121" s="1" t="s">
        <v>52</v>
      </c>
      <c r="O121" s="1" t="s">
        <v>52</v>
      </c>
      <c r="P121" s="1">
        <v>4</v>
      </c>
      <c r="Q121" s="1">
        <v>3</v>
      </c>
      <c r="R121" s="1">
        <v>5</v>
      </c>
      <c r="S121" s="1" t="s">
        <v>100</v>
      </c>
      <c r="T121" s="1" t="s">
        <v>59</v>
      </c>
      <c r="U121" s="1" t="s">
        <v>49</v>
      </c>
      <c r="V121" s="1" t="s">
        <v>49</v>
      </c>
      <c r="W121" s="1">
        <v>3</v>
      </c>
      <c r="X121" s="1" t="s">
        <v>49</v>
      </c>
      <c r="Y121" s="1" t="s">
        <v>139</v>
      </c>
      <c r="Z121" s="1" t="s">
        <v>67</v>
      </c>
      <c r="AA121" s="1">
        <v>6</v>
      </c>
      <c r="AB121" s="1">
        <v>5</v>
      </c>
      <c r="AC121" s="1" t="s">
        <v>52</v>
      </c>
      <c r="AP121" s="1" t="s">
        <v>128</v>
      </c>
      <c r="AQ121" s="1" t="s">
        <v>181</v>
      </c>
      <c r="AR121" s="1" t="s">
        <v>64</v>
      </c>
      <c r="AS121" s="1" t="s">
        <v>65</v>
      </c>
      <c r="AT121" s="1" t="s">
        <v>68</v>
      </c>
      <c r="AU121" s="1" t="s">
        <v>257</v>
      </c>
    </row>
    <row r="122" spans="1:48" ht="12.75" x14ac:dyDescent="0.2">
      <c r="A122" s="7">
        <v>42683.41630769676</v>
      </c>
      <c r="B122" s="1" t="s">
        <v>48</v>
      </c>
      <c r="C122" s="1">
        <v>5</v>
      </c>
      <c r="D122" s="1" t="s">
        <v>49</v>
      </c>
      <c r="E122" s="1">
        <v>4</v>
      </c>
      <c r="F122" s="1" t="s">
        <v>68</v>
      </c>
      <c r="G122" s="1">
        <v>1</v>
      </c>
      <c r="H122" s="1">
        <v>3</v>
      </c>
      <c r="I122" s="1">
        <v>3</v>
      </c>
      <c r="J122" s="1" t="s">
        <v>52</v>
      </c>
      <c r="K122" s="1" t="s">
        <v>69</v>
      </c>
      <c r="L122" s="1" t="s">
        <v>49</v>
      </c>
      <c r="M122" s="1" t="s">
        <v>49</v>
      </c>
      <c r="N122" s="1" t="s">
        <v>52</v>
      </c>
      <c r="O122" s="1" t="s">
        <v>49</v>
      </c>
      <c r="P122" s="1">
        <v>1</v>
      </c>
      <c r="Q122" s="1">
        <v>3</v>
      </c>
      <c r="R122" s="1">
        <v>10</v>
      </c>
      <c r="S122" s="1" t="s">
        <v>319</v>
      </c>
      <c r="T122" s="1" t="s">
        <v>59</v>
      </c>
      <c r="U122" s="1" t="s">
        <v>49</v>
      </c>
      <c r="V122" s="1" t="s">
        <v>49</v>
      </c>
      <c r="W122" s="1">
        <v>3</v>
      </c>
      <c r="X122" s="1" t="s">
        <v>52</v>
      </c>
      <c r="Y122" s="1" t="s">
        <v>101</v>
      </c>
      <c r="Z122" s="1" t="s">
        <v>102</v>
      </c>
      <c r="AA122" s="1">
        <v>1</v>
      </c>
      <c r="AB122" s="1">
        <v>2</v>
      </c>
      <c r="AC122" s="1" t="s">
        <v>49</v>
      </c>
      <c r="AD122" s="1" t="s">
        <v>49</v>
      </c>
      <c r="AE122" s="1" t="s">
        <v>72</v>
      </c>
      <c r="AF122" s="1">
        <v>1</v>
      </c>
      <c r="AG122" s="1" t="s">
        <v>88</v>
      </c>
      <c r="AH122" s="1" t="s">
        <v>109</v>
      </c>
      <c r="AI122" s="1" t="s">
        <v>49</v>
      </c>
      <c r="AJ122" s="1" t="s">
        <v>58</v>
      </c>
      <c r="AK122" s="1" t="s">
        <v>89</v>
      </c>
      <c r="AL122" s="1" t="s">
        <v>163</v>
      </c>
      <c r="AM122" s="1" t="s">
        <v>52</v>
      </c>
      <c r="AN122" s="1" t="s">
        <v>61</v>
      </c>
      <c r="AO122" s="1">
        <v>7</v>
      </c>
      <c r="AP122" s="1" t="s">
        <v>91</v>
      </c>
      <c r="AQ122" s="1" t="s">
        <v>78</v>
      </c>
      <c r="AR122" s="1" t="s">
        <v>64</v>
      </c>
      <c r="AS122" s="1" t="s">
        <v>80</v>
      </c>
      <c r="AT122" s="1" t="s">
        <v>66</v>
      </c>
      <c r="AU122" s="1" t="s">
        <v>263</v>
      </c>
    </row>
    <row r="123" spans="1:48" ht="12.75" x14ac:dyDescent="0.2">
      <c r="A123" s="7">
        <v>42683.552703043984</v>
      </c>
      <c r="B123" s="1" t="s">
        <v>82</v>
      </c>
      <c r="C123" s="1">
        <v>4</v>
      </c>
      <c r="D123" s="1" t="s">
        <v>49</v>
      </c>
      <c r="E123" s="1">
        <v>4</v>
      </c>
      <c r="F123" s="1" t="s">
        <v>50</v>
      </c>
      <c r="G123" s="1">
        <v>2</v>
      </c>
      <c r="H123" s="1">
        <v>5</v>
      </c>
      <c r="I123" s="1">
        <v>6</v>
      </c>
      <c r="J123" s="1" t="s">
        <v>52</v>
      </c>
      <c r="K123" s="1" t="s">
        <v>99</v>
      </c>
      <c r="L123" s="1" t="s">
        <v>49</v>
      </c>
      <c r="M123" s="1" t="s">
        <v>52</v>
      </c>
      <c r="N123" s="1" t="s">
        <v>52</v>
      </c>
      <c r="O123" s="1" t="s">
        <v>49</v>
      </c>
      <c r="P123" s="1">
        <v>4</v>
      </c>
      <c r="Q123" s="1">
        <v>4</v>
      </c>
      <c r="R123" s="1">
        <v>4</v>
      </c>
      <c r="S123" s="1" t="s">
        <v>84</v>
      </c>
      <c r="T123" s="1" t="s">
        <v>177</v>
      </c>
      <c r="U123" s="1" t="s">
        <v>49</v>
      </c>
      <c r="V123" s="1" t="s">
        <v>49</v>
      </c>
      <c r="W123" s="1">
        <v>3</v>
      </c>
      <c r="X123" s="1" t="s">
        <v>49</v>
      </c>
      <c r="Y123" s="1" t="s">
        <v>93</v>
      </c>
      <c r="Z123" s="1" t="s">
        <v>120</v>
      </c>
      <c r="AA123" s="1">
        <v>2</v>
      </c>
      <c r="AB123" s="1">
        <v>1</v>
      </c>
      <c r="AC123" s="1" t="s">
        <v>49</v>
      </c>
      <c r="AD123" s="1" t="s">
        <v>49</v>
      </c>
      <c r="AE123" s="1" t="s">
        <v>72</v>
      </c>
      <c r="AF123" s="1">
        <v>2</v>
      </c>
      <c r="AG123" s="1" t="s">
        <v>73</v>
      </c>
      <c r="AH123" s="1" t="s">
        <v>74</v>
      </c>
      <c r="AI123" s="1" t="s">
        <v>52</v>
      </c>
      <c r="AJ123" s="1" t="s">
        <v>58</v>
      </c>
      <c r="AK123" s="1" t="s">
        <v>59</v>
      </c>
      <c r="AL123" s="1" t="s">
        <v>96</v>
      </c>
      <c r="AM123" s="1" t="s">
        <v>49</v>
      </c>
      <c r="AN123" s="1" t="s">
        <v>61</v>
      </c>
      <c r="AO123" s="1">
        <v>3</v>
      </c>
      <c r="AP123" s="1" t="s">
        <v>77</v>
      </c>
      <c r="AQ123" s="1" t="s">
        <v>97</v>
      </c>
      <c r="AR123" s="1" t="s">
        <v>64</v>
      </c>
      <c r="AS123" s="1" t="s">
        <v>80</v>
      </c>
      <c r="AT123" s="1" t="s">
        <v>98</v>
      </c>
      <c r="AU123" s="1" t="s">
        <v>263</v>
      </c>
    </row>
    <row r="124" spans="1:48" ht="12.75" x14ac:dyDescent="0.2">
      <c r="A124" s="7">
        <v>42683.821662858798</v>
      </c>
      <c r="B124" s="1" t="s">
        <v>48</v>
      </c>
      <c r="C124" s="1">
        <v>3</v>
      </c>
      <c r="D124" s="1" t="s">
        <v>52</v>
      </c>
      <c r="E124" s="1">
        <v>2</v>
      </c>
      <c r="F124" s="1" t="s">
        <v>68</v>
      </c>
      <c r="G124" s="1">
        <v>1</v>
      </c>
      <c r="H124" s="1">
        <v>5</v>
      </c>
      <c r="I124" s="1">
        <v>5</v>
      </c>
      <c r="J124" s="1" t="s">
        <v>52</v>
      </c>
      <c r="K124" s="1" t="s">
        <v>69</v>
      </c>
      <c r="L124" s="1" t="s">
        <v>52</v>
      </c>
      <c r="M124" s="1" t="s">
        <v>52</v>
      </c>
      <c r="N124" s="1" t="s">
        <v>52</v>
      </c>
      <c r="O124" s="1" t="s">
        <v>49</v>
      </c>
      <c r="P124" s="1">
        <v>3</v>
      </c>
      <c r="Q124" s="1">
        <v>3</v>
      </c>
      <c r="R124" s="1">
        <v>5</v>
      </c>
      <c r="S124" s="1" t="s">
        <v>70</v>
      </c>
      <c r="T124" s="1" t="s">
        <v>59</v>
      </c>
      <c r="U124" s="1" t="s">
        <v>52</v>
      </c>
      <c r="V124" s="1" t="s">
        <v>49</v>
      </c>
      <c r="W124" s="1">
        <v>1</v>
      </c>
      <c r="X124" s="1" t="s">
        <v>49</v>
      </c>
      <c r="Y124" s="1" t="s">
        <v>71</v>
      </c>
      <c r="Z124" s="1" t="s">
        <v>67</v>
      </c>
      <c r="AA124" s="1">
        <v>3</v>
      </c>
      <c r="AB124" s="1">
        <v>3</v>
      </c>
      <c r="AC124" s="1" t="s">
        <v>49</v>
      </c>
      <c r="AD124" s="1" t="s">
        <v>49</v>
      </c>
      <c r="AE124" s="1" t="s">
        <v>103</v>
      </c>
      <c r="AF124" s="1">
        <v>3</v>
      </c>
      <c r="AG124" s="1" t="s">
        <v>88</v>
      </c>
      <c r="AH124" s="1" t="s">
        <v>74</v>
      </c>
      <c r="AI124" s="1" t="s">
        <v>52</v>
      </c>
      <c r="AJ124" s="1" t="s">
        <v>58</v>
      </c>
      <c r="AK124" s="1" t="s">
        <v>54</v>
      </c>
      <c r="AL124" s="1" t="s">
        <v>96</v>
      </c>
      <c r="AM124" s="1" t="s">
        <v>52</v>
      </c>
      <c r="AN124" s="1" t="s">
        <v>61</v>
      </c>
      <c r="AO124" s="1">
        <v>4</v>
      </c>
      <c r="AP124" s="1" t="s">
        <v>77</v>
      </c>
      <c r="AQ124" s="1" t="s">
        <v>97</v>
      </c>
      <c r="AR124" s="1" t="s">
        <v>64</v>
      </c>
      <c r="AS124" s="1" t="s">
        <v>80</v>
      </c>
      <c r="AT124" s="1" t="s">
        <v>98</v>
      </c>
      <c r="AU124" s="1" t="s">
        <v>257</v>
      </c>
    </row>
    <row r="125" spans="1:48" ht="12.75" x14ac:dyDescent="0.2">
      <c r="A125" s="7">
        <v>42683.845192962966</v>
      </c>
      <c r="B125" s="1" t="s">
        <v>82</v>
      </c>
      <c r="C125" s="1">
        <v>5</v>
      </c>
      <c r="D125" s="1" t="s">
        <v>49</v>
      </c>
      <c r="E125" s="1">
        <v>3</v>
      </c>
      <c r="F125" s="1" t="s">
        <v>68</v>
      </c>
      <c r="G125" s="1">
        <v>2</v>
      </c>
      <c r="H125" s="1">
        <v>3</v>
      </c>
      <c r="I125" s="1">
        <v>5</v>
      </c>
      <c r="J125" s="1" t="s">
        <v>52</v>
      </c>
      <c r="K125" s="1" t="s">
        <v>99</v>
      </c>
      <c r="L125" s="1" t="s">
        <v>49</v>
      </c>
      <c r="M125" s="1" t="s">
        <v>49</v>
      </c>
      <c r="N125" s="1" t="s">
        <v>52</v>
      </c>
      <c r="O125" s="1" t="s">
        <v>49</v>
      </c>
      <c r="P125" s="1">
        <v>5</v>
      </c>
      <c r="Q125" s="1">
        <v>5</v>
      </c>
      <c r="R125" s="1">
        <v>5</v>
      </c>
      <c r="S125" s="1" t="s">
        <v>53</v>
      </c>
      <c r="T125" s="1" t="s">
        <v>54</v>
      </c>
      <c r="U125" s="1" t="s">
        <v>49</v>
      </c>
      <c r="V125" s="1" t="s">
        <v>49</v>
      </c>
      <c r="W125" s="1">
        <v>5</v>
      </c>
      <c r="X125" s="1" t="s">
        <v>49</v>
      </c>
      <c r="Y125" s="1" t="s">
        <v>139</v>
      </c>
      <c r="Z125" s="1" t="s">
        <v>200</v>
      </c>
      <c r="AA125" s="1">
        <v>2</v>
      </c>
      <c r="AB125" s="1">
        <v>2</v>
      </c>
      <c r="AC125" s="1" t="s">
        <v>49</v>
      </c>
      <c r="AD125" s="1" t="s">
        <v>49</v>
      </c>
      <c r="AE125" s="1" t="s">
        <v>72</v>
      </c>
      <c r="AF125" s="1">
        <v>5</v>
      </c>
      <c r="AG125" s="1" t="s">
        <v>73</v>
      </c>
      <c r="AH125" s="1" t="s">
        <v>131</v>
      </c>
      <c r="AI125" s="1" t="s">
        <v>49</v>
      </c>
      <c r="AJ125" s="1" t="s">
        <v>75</v>
      </c>
      <c r="AK125" s="1" t="s">
        <v>54</v>
      </c>
      <c r="AL125" s="1" t="s">
        <v>136</v>
      </c>
      <c r="AM125" s="1" t="s">
        <v>52</v>
      </c>
      <c r="AN125" s="1" t="s">
        <v>117</v>
      </c>
      <c r="AO125" s="1">
        <v>5</v>
      </c>
      <c r="AP125" s="1" t="s">
        <v>77</v>
      </c>
      <c r="AQ125" s="1" t="s">
        <v>78</v>
      </c>
      <c r="AR125" s="1" t="s">
        <v>64</v>
      </c>
      <c r="AS125" s="1" t="s">
        <v>80</v>
      </c>
      <c r="AT125" s="1" t="s">
        <v>66</v>
      </c>
      <c r="AU125" s="1" t="s">
        <v>263</v>
      </c>
    </row>
    <row r="126" spans="1:48" ht="12.75" x14ac:dyDescent="0.2">
      <c r="A126" s="7">
        <v>42684.496890717593</v>
      </c>
      <c r="B126" s="1" t="s">
        <v>67</v>
      </c>
      <c r="C126" s="1">
        <v>5</v>
      </c>
      <c r="D126" s="1" t="s">
        <v>52</v>
      </c>
      <c r="E126" s="1">
        <v>3</v>
      </c>
      <c r="F126" s="1" t="s">
        <v>50</v>
      </c>
      <c r="G126" s="1">
        <v>4</v>
      </c>
      <c r="H126" s="1">
        <v>4</v>
      </c>
      <c r="I126" s="1">
        <v>5</v>
      </c>
      <c r="J126" s="1" t="s">
        <v>49</v>
      </c>
      <c r="K126" s="1" t="s">
        <v>113</v>
      </c>
      <c r="L126" s="1" t="s">
        <v>49</v>
      </c>
      <c r="M126" s="1" t="s">
        <v>49</v>
      </c>
      <c r="N126" s="1" t="s">
        <v>52</v>
      </c>
      <c r="O126" s="1" t="s">
        <v>49</v>
      </c>
      <c r="P126" s="1">
        <v>3</v>
      </c>
      <c r="Q126" s="1">
        <v>5</v>
      </c>
      <c r="R126" s="1">
        <v>9</v>
      </c>
      <c r="S126" s="1" t="s">
        <v>220</v>
      </c>
      <c r="T126" s="1" t="s">
        <v>85</v>
      </c>
      <c r="U126" s="1" t="s">
        <v>49</v>
      </c>
      <c r="V126" s="1" t="s">
        <v>49</v>
      </c>
      <c r="W126" s="1">
        <v>4</v>
      </c>
      <c r="X126" s="1" t="s">
        <v>49</v>
      </c>
      <c r="Y126" s="1" t="s">
        <v>101</v>
      </c>
      <c r="Z126" s="1" t="s">
        <v>151</v>
      </c>
      <c r="AA126" s="1">
        <v>3</v>
      </c>
      <c r="AB126" s="1">
        <v>3</v>
      </c>
      <c r="AC126" s="1" t="s">
        <v>49</v>
      </c>
      <c r="AD126" s="1" t="s">
        <v>49</v>
      </c>
      <c r="AE126" s="1" t="s">
        <v>55</v>
      </c>
      <c r="AF126" s="1">
        <v>4</v>
      </c>
      <c r="AG126" s="1" t="s">
        <v>167</v>
      </c>
      <c r="AH126" s="1" t="s">
        <v>74</v>
      </c>
      <c r="AI126" s="1" t="s">
        <v>49</v>
      </c>
      <c r="AJ126" s="1" t="s">
        <v>58</v>
      </c>
      <c r="AK126" s="1" t="s">
        <v>89</v>
      </c>
      <c r="AL126" s="1" t="s">
        <v>132</v>
      </c>
      <c r="AM126" s="1" t="s">
        <v>49</v>
      </c>
      <c r="AN126" s="1" t="s">
        <v>89</v>
      </c>
      <c r="AO126" s="1">
        <v>4</v>
      </c>
      <c r="AP126" s="1" t="s">
        <v>77</v>
      </c>
      <c r="AQ126" s="1" t="s">
        <v>78</v>
      </c>
      <c r="AR126" s="1" t="s">
        <v>64</v>
      </c>
      <c r="AS126" s="1" t="s">
        <v>80</v>
      </c>
      <c r="AT126" s="1" t="s">
        <v>98</v>
      </c>
      <c r="AU126" s="1" t="s">
        <v>257</v>
      </c>
    </row>
    <row r="127" spans="1:48" ht="12.75" x14ac:dyDescent="0.2">
      <c r="A127" s="7">
        <v>42684.737581215275</v>
      </c>
      <c r="B127" s="1" t="s">
        <v>48</v>
      </c>
      <c r="C127" s="1">
        <v>5</v>
      </c>
      <c r="D127" s="1" t="s">
        <v>52</v>
      </c>
      <c r="E127" s="1">
        <v>0</v>
      </c>
      <c r="F127" s="1" t="s">
        <v>68</v>
      </c>
      <c r="G127" s="1">
        <v>1</v>
      </c>
      <c r="H127" s="1">
        <v>4</v>
      </c>
      <c r="I127" s="1">
        <v>4</v>
      </c>
      <c r="J127" s="1" t="s">
        <v>52</v>
      </c>
      <c r="K127" s="1" t="s">
        <v>99</v>
      </c>
      <c r="L127" s="1" t="s">
        <v>52</v>
      </c>
      <c r="M127" s="1" t="s">
        <v>52</v>
      </c>
      <c r="N127" s="1" t="s">
        <v>52</v>
      </c>
      <c r="O127" s="1" t="s">
        <v>52</v>
      </c>
      <c r="P127" s="1">
        <v>2</v>
      </c>
      <c r="Q127" s="1">
        <v>3</v>
      </c>
      <c r="R127" s="1">
        <v>3</v>
      </c>
      <c r="S127" s="1" t="s">
        <v>107</v>
      </c>
      <c r="T127" s="1" t="s">
        <v>59</v>
      </c>
      <c r="U127" s="1" t="s">
        <v>49</v>
      </c>
      <c r="V127" s="1" t="s">
        <v>49</v>
      </c>
      <c r="W127" s="1">
        <v>2</v>
      </c>
      <c r="X127" s="1" t="s">
        <v>49</v>
      </c>
      <c r="Y127" s="1" t="s">
        <v>278</v>
      </c>
      <c r="Z127" s="1" t="s">
        <v>67</v>
      </c>
      <c r="AA127" s="1">
        <v>2</v>
      </c>
      <c r="AB127" s="1">
        <v>3</v>
      </c>
      <c r="AC127" s="1" t="s">
        <v>49</v>
      </c>
      <c r="AD127" s="1" t="s">
        <v>49</v>
      </c>
      <c r="AE127" s="1" t="s">
        <v>121</v>
      </c>
      <c r="AF127" s="1">
        <v>1</v>
      </c>
      <c r="AG127" s="1" t="s">
        <v>73</v>
      </c>
      <c r="AH127" s="1" t="s">
        <v>57</v>
      </c>
      <c r="AI127" s="1" t="s">
        <v>52</v>
      </c>
      <c r="AJ127" s="1" t="s">
        <v>75</v>
      </c>
      <c r="AK127" s="1" t="s">
        <v>89</v>
      </c>
      <c r="AM127" s="1" t="s">
        <v>52</v>
      </c>
      <c r="AN127" s="1" t="s">
        <v>61</v>
      </c>
      <c r="AO127" s="1">
        <v>2</v>
      </c>
      <c r="AP127" s="1" t="s">
        <v>169</v>
      </c>
      <c r="AQ127" s="1" t="s">
        <v>78</v>
      </c>
      <c r="AR127" s="1" t="s">
        <v>64</v>
      </c>
      <c r="AS127" s="1" t="s">
        <v>65</v>
      </c>
      <c r="AT127" s="1" t="s">
        <v>66</v>
      </c>
      <c r="AU127" s="1" t="s">
        <v>257</v>
      </c>
      <c r="AV127" s="70" t="s">
        <v>320</v>
      </c>
    </row>
    <row r="128" spans="1:48" ht="12.75" x14ac:dyDescent="0.2">
      <c r="A128" s="7">
        <v>42684.740952222222</v>
      </c>
      <c r="B128" s="1" t="s">
        <v>82</v>
      </c>
      <c r="C128" s="1">
        <v>4</v>
      </c>
      <c r="D128" s="1" t="s">
        <v>49</v>
      </c>
      <c r="E128" s="1">
        <v>3</v>
      </c>
      <c r="F128" s="1" t="s">
        <v>68</v>
      </c>
      <c r="G128" s="1">
        <v>2</v>
      </c>
      <c r="H128" s="1">
        <v>5</v>
      </c>
      <c r="I128" s="1">
        <v>2</v>
      </c>
      <c r="J128" s="1" t="s">
        <v>52</v>
      </c>
      <c r="K128" s="1" t="s">
        <v>69</v>
      </c>
      <c r="L128" s="1" t="s">
        <v>49</v>
      </c>
      <c r="M128" s="1" t="s">
        <v>52</v>
      </c>
      <c r="N128" s="1" t="s">
        <v>52</v>
      </c>
      <c r="O128" s="1" t="s">
        <v>49</v>
      </c>
      <c r="P128" s="1">
        <v>3</v>
      </c>
      <c r="Q128" s="1">
        <v>5</v>
      </c>
      <c r="R128" s="1">
        <v>8</v>
      </c>
      <c r="S128" s="1" t="s">
        <v>130</v>
      </c>
      <c r="T128" s="1" t="s">
        <v>177</v>
      </c>
      <c r="U128" s="1" t="s">
        <v>52</v>
      </c>
      <c r="V128" s="1" t="s">
        <v>49</v>
      </c>
      <c r="W128" s="1">
        <v>4</v>
      </c>
      <c r="X128" s="1" t="s">
        <v>49</v>
      </c>
      <c r="Y128" s="1" t="s">
        <v>139</v>
      </c>
      <c r="Z128" s="1" t="s">
        <v>151</v>
      </c>
      <c r="AA128" s="1">
        <v>5</v>
      </c>
      <c r="AB128" s="1">
        <v>4</v>
      </c>
      <c r="AC128" s="1" t="s">
        <v>49</v>
      </c>
      <c r="AD128" s="1" t="s">
        <v>52</v>
      </c>
      <c r="AE128" s="1" t="s">
        <v>72</v>
      </c>
      <c r="AF128" s="1">
        <v>1</v>
      </c>
      <c r="AG128" s="1" t="s">
        <v>88</v>
      </c>
      <c r="AH128" s="1" t="s">
        <v>74</v>
      </c>
      <c r="AI128" s="1" t="s">
        <v>49</v>
      </c>
      <c r="AJ128" s="1" t="s">
        <v>58</v>
      </c>
      <c r="AK128" s="1" t="s">
        <v>59</v>
      </c>
      <c r="AL128" s="1" t="s">
        <v>104</v>
      </c>
      <c r="AM128" s="1" t="s">
        <v>49</v>
      </c>
      <c r="AN128" s="1" t="s">
        <v>90</v>
      </c>
      <c r="AO128" s="1">
        <v>4</v>
      </c>
      <c r="AP128" s="1" t="s">
        <v>77</v>
      </c>
      <c r="AQ128" s="1" t="s">
        <v>78</v>
      </c>
      <c r="AR128" s="1" t="s">
        <v>64</v>
      </c>
      <c r="AS128" s="1" t="s">
        <v>80</v>
      </c>
      <c r="AT128" s="1" t="s">
        <v>66</v>
      </c>
      <c r="AU128" s="1" t="s">
        <v>263</v>
      </c>
      <c r="AV128" s="68" t="s">
        <v>321</v>
      </c>
    </row>
    <row r="129" spans="1:48" ht="12.75" x14ac:dyDescent="0.2">
      <c r="A129" s="7">
        <v>42684.74430755787</v>
      </c>
      <c r="B129" s="1" t="s">
        <v>67</v>
      </c>
      <c r="C129" s="1">
        <v>3</v>
      </c>
      <c r="D129" s="1" t="s">
        <v>52</v>
      </c>
      <c r="E129" s="1">
        <v>4</v>
      </c>
      <c r="F129" s="1" t="s">
        <v>68</v>
      </c>
      <c r="G129" s="1">
        <v>1</v>
      </c>
      <c r="H129" s="1">
        <v>4</v>
      </c>
      <c r="I129" s="1">
        <v>1</v>
      </c>
      <c r="J129" s="1" t="s">
        <v>49</v>
      </c>
      <c r="K129" s="1" t="s">
        <v>51</v>
      </c>
      <c r="L129" s="1" t="s">
        <v>49</v>
      </c>
      <c r="M129" s="1" t="s">
        <v>49</v>
      </c>
      <c r="N129" s="1" t="s">
        <v>52</v>
      </c>
      <c r="O129" s="1" t="s">
        <v>49</v>
      </c>
      <c r="P129" s="1">
        <v>2</v>
      </c>
      <c r="Q129" s="1">
        <v>3</v>
      </c>
      <c r="R129" s="1">
        <v>2</v>
      </c>
      <c r="S129" s="1" t="s">
        <v>53</v>
      </c>
      <c r="T129" s="1" t="s">
        <v>177</v>
      </c>
      <c r="U129" s="1" t="s">
        <v>49</v>
      </c>
      <c r="V129" s="1" t="s">
        <v>49</v>
      </c>
      <c r="W129" s="1">
        <v>2</v>
      </c>
      <c r="X129" s="1" t="s">
        <v>49</v>
      </c>
      <c r="Y129" s="1" t="s">
        <v>71</v>
      </c>
      <c r="Z129" s="1" t="s">
        <v>67</v>
      </c>
      <c r="AA129" s="1">
        <v>1</v>
      </c>
      <c r="AB129" s="1">
        <v>4</v>
      </c>
      <c r="AC129" s="1" t="s">
        <v>52</v>
      </c>
      <c r="AP129" s="1" t="s">
        <v>77</v>
      </c>
      <c r="AQ129" s="1" t="s">
        <v>105</v>
      </c>
      <c r="AR129" s="1" t="s">
        <v>64</v>
      </c>
      <c r="AS129" s="1" t="s">
        <v>80</v>
      </c>
      <c r="AT129" s="1" t="s">
        <v>66</v>
      </c>
      <c r="AU129" s="1" t="s">
        <v>257</v>
      </c>
      <c r="AV129" s="2" t="s">
        <v>322</v>
      </c>
    </row>
    <row r="130" spans="1:48" ht="12.75" x14ac:dyDescent="0.2">
      <c r="A130" s="7">
        <v>42684.746818738422</v>
      </c>
      <c r="B130" s="1" t="s">
        <v>82</v>
      </c>
      <c r="C130" s="1">
        <v>5</v>
      </c>
      <c r="D130" s="1" t="s">
        <v>52</v>
      </c>
      <c r="E130" s="1">
        <v>0</v>
      </c>
      <c r="F130" s="1" t="s">
        <v>68</v>
      </c>
      <c r="G130" s="1">
        <v>1</v>
      </c>
      <c r="H130" s="1">
        <v>3</v>
      </c>
      <c r="I130" s="1">
        <v>2</v>
      </c>
      <c r="J130" s="1" t="s">
        <v>49</v>
      </c>
      <c r="K130" s="1" t="s">
        <v>51</v>
      </c>
      <c r="L130" s="1" t="s">
        <v>49</v>
      </c>
      <c r="M130" s="1" t="s">
        <v>49</v>
      </c>
      <c r="N130" s="1" t="s">
        <v>52</v>
      </c>
      <c r="O130" s="1" t="s">
        <v>49</v>
      </c>
      <c r="P130" s="1">
        <v>8</v>
      </c>
      <c r="Q130" s="1">
        <v>6</v>
      </c>
      <c r="R130" s="1">
        <v>9</v>
      </c>
      <c r="S130" s="1" t="s">
        <v>323</v>
      </c>
      <c r="T130" s="1" t="s">
        <v>54</v>
      </c>
      <c r="U130" s="1" t="s">
        <v>52</v>
      </c>
      <c r="V130" s="1" t="s">
        <v>49</v>
      </c>
      <c r="W130" s="1">
        <v>5</v>
      </c>
      <c r="X130" s="1" t="s">
        <v>49</v>
      </c>
      <c r="Y130" s="1" t="s">
        <v>261</v>
      </c>
      <c r="Z130" s="1" t="s">
        <v>94</v>
      </c>
      <c r="AA130" s="1">
        <v>5</v>
      </c>
      <c r="AB130" s="1">
        <v>6</v>
      </c>
      <c r="AC130" s="1" t="s">
        <v>49</v>
      </c>
      <c r="AD130" s="1" t="s">
        <v>49</v>
      </c>
      <c r="AE130" s="1" t="s">
        <v>148</v>
      </c>
      <c r="AF130" s="1">
        <v>5</v>
      </c>
      <c r="AG130" s="1" t="s">
        <v>73</v>
      </c>
      <c r="AH130" s="1" t="s">
        <v>149</v>
      </c>
      <c r="AI130" s="1" t="s">
        <v>52</v>
      </c>
      <c r="AJ130" s="1" t="s">
        <v>58</v>
      </c>
      <c r="AK130" s="1" t="s">
        <v>89</v>
      </c>
      <c r="AL130" s="1" t="s">
        <v>136</v>
      </c>
      <c r="AM130" s="1" t="s">
        <v>49</v>
      </c>
      <c r="AN130" s="1" t="s">
        <v>117</v>
      </c>
      <c r="AO130" s="1">
        <v>10</v>
      </c>
      <c r="AP130" s="1" t="s">
        <v>91</v>
      </c>
      <c r="AQ130" s="1" t="s">
        <v>97</v>
      </c>
      <c r="AR130" s="1" t="s">
        <v>64</v>
      </c>
      <c r="AS130" s="1" t="s">
        <v>80</v>
      </c>
      <c r="AT130" s="1" t="s">
        <v>66</v>
      </c>
      <c r="AU130" s="1" t="s">
        <v>263</v>
      </c>
      <c r="AV130" s="68" t="s">
        <v>324</v>
      </c>
    </row>
    <row r="131" spans="1:48" ht="12.75" x14ac:dyDescent="0.2">
      <c r="A131" s="7">
        <v>42684.748978067131</v>
      </c>
      <c r="B131" s="1" t="s">
        <v>82</v>
      </c>
      <c r="C131" s="1">
        <v>1</v>
      </c>
      <c r="D131" s="1" t="s">
        <v>52</v>
      </c>
      <c r="E131" s="1">
        <v>0</v>
      </c>
      <c r="F131" s="1" t="s">
        <v>68</v>
      </c>
      <c r="G131" s="1">
        <v>3</v>
      </c>
      <c r="H131" s="1">
        <v>4</v>
      </c>
      <c r="I131" s="1">
        <v>2</v>
      </c>
      <c r="J131" s="1" t="s">
        <v>52</v>
      </c>
      <c r="K131" s="1" t="s">
        <v>69</v>
      </c>
      <c r="L131" s="1" t="s">
        <v>52</v>
      </c>
      <c r="M131" s="1" t="s">
        <v>52</v>
      </c>
      <c r="N131" s="1" t="s">
        <v>52</v>
      </c>
      <c r="O131" s="1" t="s">
        <v>49</v>
      </c>
      <c r="P131" s="1">
        <v>1</v>
      </c>
      <c r="Q131" s="1">
        <v>3</v>
      </c>
      <c r="R131" s="1">
        <v>2</v>
      </c>
      <c r="S131" s="1" t="s">
        <v>53</v>
      </c>
      <c r="T131" s="1" t="s">
        <v>59</v>
      </c>
      <c r="U131" s="1" t="s">
        <v>49</v>
      </c>
      <c r="V131" s="1" t="s">
        <v>49</v>
      </c>
      <c r="W131" s="1">
        <v>1</v>
      </c>
      <c r="X131" s="1" t="s">
        <v>49</v>
      </c>
      <c r="Y131" s="1" t="s">
        <v>147</v>
      </c>
      <c r="Z131" s="1" t="s">
        <v>102</v>
      </c>
      <c r="AA131" s="1">
        <v>6</v>
      </c>
      <c r="AB131" s="1">
        <v>5</v>
      </c>
      <c r="AC131" s="1" t="s">
        <v>49</v>
      </c>
      <c r="AD131" s="1" t="s">
        <v>52</v>
      </c>
      <c r="AE131" s="1" t="s">
        <v>72</v>
      </c>
      <c r="AF131" s="1">
        <v>3</v>
      </c>
      <c r="AG131" s="1" t="s">
        <v>95</v>
      </c>
      <c r="AH131" s="1" t="s">
        <v>109</v>
      </c>
      <c r="AI131" s="1" t="s">
        <v>49</v>
      </c>
      <c r="AJ131" s="1" t="s">
        <v>58</v>
      </c>
      <c r="AK131" s="1" t="s">
        <v>59</v>
      </c>
      <c r="AL131" s="1" t="s">
        <v>279</v>
      </c>
      <c r="AM131" s="1" t="s">
        <v>52</v>
      </c>
      <c r="AN131" s="1" t="s">
        <v>90</v>
      </c>
      <c r="AO131" s="1">
        <v>1</v>
      </c>
      <c r="AP131" s="1" t="s">
        <v>77</v>
      </c>
      <c r="AQ131" s="1" t="s">
        <v>105</v>
      </c>
      <c r="AR131" s="1" t="s">
        <v>64</v>
      </c>
      <c r="AS131" s="1" t="s">
        <v>80</v>
      </c>
      <c r="AT131" s="1" t="s">
        <v>66</v>
      </c>
      <c r="AU131" s="1" t="s">
        <v>257</v>
      </c>
      <c r="AV131" s="70" t="s">
        <v>325</v>
      </c>
    </row>
    <row r="132" spans="1:48" ht="12.75" x14ac:dyDescent="0.2">
      <c r="A132" s="7">
        <v>42685.341216469911</v>
      </c>
      <c r="B132" s="1" t="s">
        <v>326</v>
      </c>
      <c r="C132" s="1">
        <v>1</v>
      </c>
      <c r="D132" s="1" t="s">
        <v>52</v>
      </c>
      <c r="E132" s="1">
        <v>3</v>
      </c>
      <c r="F132" s="1" t="s">
        <v>50</v>
      </c>
      <c r="G132" s="1">
        <v>1</v>
      </c>
      <c r="I132" s="1">
        <v>1</v>
      </c>
      <c r="J132" s="1" t="s">
        <v>49</v>
      </c>
      <c r="K132" s="1" t="s">
        <v>113</v>
      </c>
      <c r="L132" s="1" t="s">
        <v>49</v>
      </c>
      <c r="M132" s="1" t="s">
        <v>49</v>
      </c>
      <c r="N132" s="1" t="s">
        <v>49</v>
      </c>
      <c r="O132" s="1" t="s">
        <v>52</v>
      </c>
      <c r="P132" s="1">
        <v>3</v>
      </c>
      <c r="Q132" s="1">
        <v>3</v>
      </c>
      <c r="R132" s="1">
        <v>6</v>
      </c>
      <c r="S132" s="1" t="s">
        <v>53</v>
      </c>
      <c r="T132" s="1" t="s">
        <v>59</v>
      </c>
      <c r="U132" s="1" t="s">
        <v>49</v>
      </c>
      <c r="V132" s="1" t="s">
        <v>49</v>
      </c>
      <c r="W132" s="1">
        <v>3</v>
      </c>
      <c r="X132" s="1" t="s">
        <v>52</v>
      </c>
      <c r="Y132" s="1" t="s">
        <v>71</v>
      </c>
      <c r="Z132" s="1" t="s">
        <v>327</v>
      </c>
      <c r="AA132" s="1">
        <v>1</v>
      </c>
      <c r="AB132" s="1">
        <v>1</v>
      </c>
      <c r="AC132" s="1" t="s">
        <v>49</v>
      </c>
      <c r="AD132" s="1" t="s">
        <v>49</v>
      </c>
      <c r="AE132" s="1" t="s">
        <v>55</v>
      </c>
      <c r="AF132" s="1">
        <v>3</v>
      </c>
      <c r="AG132" s="1" t="s">
        <v>73</v>
      </c>
      <c r="AH132" s="1" t="s">
        <v>57</v>
      </c>
      <c r="AI132" s="1" t="s">
        <v>52</v>
      </c>
      <c r="AJ132" s="1" t="s">
        <v>186</v>
      </c>
      <c r="AK132" s="1" t="s">
        <v>89</v>
      </c>
      <c r="AL132" s="1" t="s">
        <v>328</v>
      </c>
      <c r="AM132" s="1" t="s">
        <v>49</v>
      </c>
      <c r="AN132" s="1" t="s">
        <v>90</v>
      </c>
      <c r="AO132" s="1">
        <v>3</v>
      </c>
      <c r="AP132" s="1" t="s">
        <v>77</v>
      </c>
      <c r="AQ132" s="1" t="s">
        <v>97</v>
      </c>
      <c r="AR132" s="1" t="s">
        <v>79</v>
      </c>
      <c r="AS132" s="1" t="s">
        <v>80</v>
      </c>
      <c r="AT132" s="1" t="s">
        <v>66</v>
      </c>
      <c r="AU132" s="1" t="s">
        <v>263</v>
      </c>
    </row>
    <row r="133" spans="1:48" ht="12.75" x14ac:dyDescent="0.2">
      <c r="A133" s="7">
        <v>42685.5220677662</v>
      </c>
      <c r="B133" s="1" t="s">
        <v>82</v>
      </c>
      <c r="C133" s="1">
        <v>4</v>
      </c>
      <c r="D133" s="1" t="s">
        <v>52</v>
      </c>
      <c r="E133" s="1">
        <v>3</v>
      </c>
      <c r="F133" s="1" t="s">
        <v>68</v>
      </c>
      <c r="G133" s="1">
        <v>1</v>
      </c>
      <c r="H133" s="1">
        <v>3</v>
      </c>
      <c r="I133" s="1">
        <v>4</v>
      </c>
      <c r="J133" s="1" t="s">
        <v>52</v>
      </c>
      <c r="K133" s="1" t="s">
        <v>113</v>
      </c>
      <c r="L133" s="1" t="s">
        <v>52</v>
      </c>
      <c r="M133" s="1" t="s">
        <v>52</v>
      </c>
      <c r="N133" s="1" t="s">
        <v>49</v>
      </c>
      <c r="O133" s="1" t="s">
        <v>49</v>
      </c>
      <c r="P133" s="1">
        <v>2</v>
      </c>
      <c r="Q133" s="1">
        <v>4</v>
      </c>
      <c r="R133" s="1">
        <v>5</v>
      </c>
      <c r="S133" s="1" t="s">
        <v>92</v>
      </c>
      <c r="T133" s="1" t="s">
        <v>59</v>
      </c>
      <c r="U133" s="1" t="s">
        <v>49</v>
      </c>
      <c r="V133" s="1" t="s">
        <v>49</v>
      </c>
      <c r="W133" s="1">
        <v>2</v>
      </c>
      <c r="X133" s="1" t="s">
        <v>52</v>
      </c>
      <c r="Y133" s="1" t="s">
        <v>157</v>
      </c>
      <c r="Z133" s="1" t="s">
        <v>102</v>
      </c>
      <c r="AA133" s="1">
        <v>5</v>
      </c>
      <c r="AB133" s="1">
        <v>5</v>
      </c>
      <c r="AC133" s="1" t="s">
        <v>49</v>
      </c>
      <c r="AD133" s="1" t="s">
        <v>49</v>
      </c>
      <c r="AE133" s="1" t="s">
        <v>72</v>
      </c>
      <c r="AF133" s="1">
        <v>3</v>
      </c>
      <c r="AG133" s="1" t="s">
        <v>73</v>
      </c>
      <c r="AH133" s="1" t="s">
        <v>131</v>
      </c>
      <c r="AI133" s="1" t="s">
        <v>52</v>
      </c>
      <c r="AJ133" s="1" t="s">
        <v>58</v>
      </c>
      <c r="AK133" s="1" t="s">
        <v>89</v>
      </c>
      <c r="AL133" s="1" t="s">
        <v>96</v>
      </c>
      <c r="AM133" s="1" t="s">
        <v>49</v>
      </c>
      <c r="AN133" s="1" t="s">
        <v>90</v>
      </c>
      <c r="AO133" s="1">
        <v>2</v>
      </c>
      <c r="AP133" s="1" t="s">
        <v>91</v>
      </c>
      <c r="AQ133" s="1" t="s">
        <v>78</v>
      </c>
      <c r="AR133" s="1" t="s">
        <v>64</v>
      </c>
      <c r="AS133" s="1" t="s">
        <v>80</v>
      </c>
      <c r="AT133" s="1" t="s">
        <v>66</v>
      </c>
      <c r="AU133" s="1" t="s">
        <v>257</v>
      </c>
    </row>
    <row r="134" spans="1:48" ht="12.75" x14ac:dyDescent="0.2">
      <c r="A134" s="7">
        <v>42685.525706261571</v>
      </c>
      <c r="B134" s="1" t="s">
        <v>48</v>
      </c>
      <c r="C134" s="1">
        <v>4</v>
      </c>
      <c r="D134" s="1" t="s">
        <v>52</v>
      </c>
      <c r="E134" s="1">
        <v>4</v>
      </c>
      <c r="F134" s="1" t="s">
        <v>68</v>
      </c>
      <c r="G134" s="1">
        <v>1</v>
      </c>
      <c r="H134" s="1">
        <v>5</v>
      </c>
      <c r="I134" s="1">
        <v>5</v>
      </c>
      <c r="J134" s="1" t="s">
        <v>52</v>
      </c>
      <c r="K134" s="1" t="s">
        <v>69</v>
      </c>
      <c r="L134" s="1" t="s">
        <v>52</v>
      </c>
      <c r="M134" s="1" t="s">
        <v>52</v>
      </c>
      <c r="N134" s="1" t="s">
        <v>52</v>
      </c>
      <c r="O134" s="1" t="s">
        <v>49</v>
      </c>
      <c r="P134" s="1">
        <v>3</v>
      </c>
      <c r="Q134" s="1">
        <v>5</v>
      </c>
      <c r="R134" s="1">
        <v>5</v>
      </c>
      <c r="S134" s="1" t="s">
        <v>150</v>
      </c>
      <c r="T134" s="1" t="s">
        <v>59</v>
      </c>
      <c r="U134" s="1" t="s">
        <v>52</v>
      </c>
      <c r="V134" s="1" t="s">
        <v>49</v>
      </c>
      <c r="W134" s="1">
        <v>5</v>
      </c>
      <c r="X134" s="1" t="s">
        <v>49</v>
      </c>
      <c r="Y134" s="1" t="s">
        <v>127</v>
      </c>
      <c r="Z134" s="1" t="s">
        <v>87</v>
      </c>
      <c r="AA134" s="1">
        <v>6</v>
      </c>
      <c r="AB134" s="1">
        <v>5</v>
      </c>
      <c r="AC134" s="1" t="s">
        <v>49</v>
      </c>
      <c r="AD134" s="1" t="s">
        <v>49</v>
      </c>
      <c r="AE134" s="1" t="s">
        <v>72</v>
      </c>
      <c r="AF134" s="1">
        <v>3</v>
      </c>
      <c r="AG134" s="1" t="s">
        <v>88</v>
      </c>
      <c r="AH134" s="1" t="s">
        <v>109</v>
      </c>
      <c r="AI134" s="1" t="s">
        <v>52</v>
      </c>
      <c r="AJ134" s="1" t="s">
        <v>329</v>
      </c>
      <c r="AK134" s="1" t="s">
        <v>59</v>
      </c>
      <c r="AL134" s="1" t="s">
        <v>60</v>
      </c>
      <c r="AM134" s="1" t="s">
        <v>52</v>
      </c>
      <c r="AN134" s="1" t="s">
        <v>61</v>
      </c>
      <c r="AO134" s="1">
        <v>4</v>
      </c>
      <c r="AP134" s="1" t="s">
        <v>77</v>
      </c>
      <c r="AQ134" s="1" t="s">
        <v>63</v>
      </c>
      <c r="AR134" s="1" t="s">
        <v>64</v>
      </c>
      <c r="AS134" s="1" t="s">
        <v>80</v>
      </c>
      <c r="AT134" s="1" t="s">
        <v>66</v>
      </c>
      <c r="AU134" s="1" t="s">
        <v>257</v>
      </c>
      <c r="AV134" s="68" t="s">
        <v>330</v>
      </c>
    </row>
    <row r="135" spans="1:48" ht="12.75" x14ac:dyDescent="0.2">
      <c r="A135" s="7">
        <v>42685.52751054398</v>
      </c>
      <c r="B135" s="1" t="s">
        <v>48</v>
      </c>
      <c r="C135" s="1">
        <v>3</v>
      </c>
      <c r="D135" s="1" t="s">
        <v>52</v>
      </c>
      <c r="E135" s="1">
        <v>1</v>
      </c>
      <c r="F135" s="1" t="s">
        <v>68</v>
      </c>
      <c r="G135" s="1">
        <v>3</v>
      </c>
      <c r="H135" s="1">
        <v>3</v>
      </c>
      <c r="I135" s="1">
        <v>5</v>
      </c>
      <c r="J135" s="1" t="s">
        <v>52</v>
      </c>
      <c r="K135" s="1" t="s">
        <v>69</v>
      </c>
      <c r="L135" s="1" t="s">
        <v>49</v>
      </c>
      <c r="M135" s="1" t="s">
        <v>52</v>
      </c>
      <c r="N135" s="1" t="s">
        <v>52</v>
      </c>
      <c r="O135" s="1" t="s">
        <v>52</v>
      </c>
      <c r="P135" s="1">
        <v>1</v>
      </c>
      <c r="Q135" s="1">
        <v>4</v>
      </c>
      <c r="R135" s="1">
        <v>3</v>
      </c>
      <c r="S135" s="1" t="s">
        <v>331</v>
      </c>
      <c r="T135" s="1" t="s">
        <v>59</v>
      </c>
      <c r="U135" s="1" t="s">
        <v>49</v>
      </c>
      <c r="V135" s="1" t="s">
        <v>49</v>
      </c>
      <c r="W135" s="1">
        <v>1</v>
      </c>
      <c r="X135" s="1" t="s">
        <v>49</v>
      </c>
      <c r="Y135" s="1" t="s">
        <v>221</v>
      </c>
      <c r="Z135" s="1" t="s">
        <v>67</v>
      </c>
      <c r="AA135" s="1">
        <v>6</v>
      </c>
      <c r="AB135" s="1">
        <v>6</v>
      </c>
      <c r="AC135" s="1" t="s">
        <v>49</v>
      </c>
      <c r="AD135" s="1" t="s">
        <v>49</v>
      </c>
      <c r="AE135" s="1" t="s">
        <v>103</v>
      </c>
      <c r="AF135" s="1">
        <v>1</v>
      </c>
      <c r="AG135" s="1" t="s">
        <v>88</v>
      </c>
      <c r="AH135" s="1" t="s">
        <v>131</v>
      </c>
      <c r="AI135" s="1" t="s">
        <v>52</v>
      </c>
      <c r="AJ135" s="1" t="s">
        <v>58</v>
      </c>
      <c r="AK135" s="1" t="s">
        <v>59</v>
      </c>
      <c r="AL135" s="1" t="s">
        <v>60</v>
      </c>
      <c r="AM135" s="1" t="s">
        <v>49</v>
      </c>
      <c r="AN135" s="1" t="s">
        <v>61</v>
      </c>
      <c r="AO135" s="1">
        <v>1</v>
      </c>
      <c r="AP135" s="1" t="s">
        <v>77</v>
      </c>
      <c r="AQ135" s="1" t="s">
        <v>78</v>
      </c>
      <c r="AR135" s="1" t="s">
        <v>79</v>
      </c>
      <c r="AS135" s="1" t="s">
        <v>80</v>
      </c>
      <c r="AT135" s="1" t="s">
        <v>68</v>
      </c>
      <c r="AU135" s="1" t="s">
        <v>257</v>
      </c>
    </row>
    <row r="136" spans="1:48" ht="12.75" x14ac:dyDescent="0.2">
      <c r="A136" s="7">
        <v>42685.529860625</v>
      </c>
      <c r="B136" s="1" t="s">
        <v>82</v>
      </c>
      <c r="C136" s="1">
        <v>3</v>
      </c>
      <c r="D136" s="1" t="s">
        <v>52</v>
      </c>
      <c r="E136" s="1">
        <v>3</v>
      </c>
      <c r="F136" s="1" t="s">
        <v>68</v>
      </c>
      <c r="G136" s="1">
        <v>2</v>
      </c>
      <c r="H136" s="1">
        <v>3</v>
      </c>
      <c r="I136" s="1">
        <v>4</v>
      </c>
      <c r="J136" s="1" t="s">
        <v>52</v>
      </c>
      <c r="K136" s="1" t="s">
        <v>83</v>
      </c>
      <c r="L136" s="1" t="s">
        <v>49</v>
      </c>
      <c r="M136" s="1" t="s">
        <v>52</v>
      </c>
      <c r="N136" s="1" t="s">
        <v>52</v>
      </c>
      <c r="O136" s="1" t="s">
        <v>52</v>
      </c>
      <c r="P136" s="1">
        <v>6</v>
      </c>
      <c r="Q136" s="1">
        <v>5</v>
      </c>
      <c r="R136" s="1">
        <v>6</v>
      </c>
      <c r="S136" s="1" t="s">
        <v>284</v>
      </c>
      <c r="T136" s="1" t="s">
        <v>85</v>
      </c>
      <c r="U136" s="1" t="s">
        <v>52</v>
      </c>
      <c r="V136" s="1" t="s">
        <v>49</v>
      </c>
      <c r="W136" s="1">
        <v>4</v>
      </c>
      <c r="X136" s="1" t="s">
        <v>49</v>
      </c>
      <c r="Y136" s="1" t="s">
        <v>246</v>
      </c>
      <c r="Z136" s="1" t="s">
        <v>87</v>
      </c>
      <c r="AA136" s="1">
        <v>3</v>
      </c>
      <c r="AB136" s="1">
        <v>1</v>
      </c>
      <c r="AC136" s="1" t="s">
        <v>49</v>
      </c>
      <c r="AD136" s="1" t="s">
        <v>49</v>
      </c>
      <c r="AE136" s="1" t="s">
        <v>72</v>
      </c>
      <c r="AF136" s="1">
        <v>4</v>
      </c>
      <c r="AG136" s="1" t="s">
        <v>95</v>
      </c>
      <c r="AH136" s="1" t="s">
        <v>74</v>
      </c>
      <c r="AI136" s="1" t="s">
        <v>52</v>
      </c>
      <c r="AJ136" s="1" t="s">
        <v>332</v>
      </c>
      <c r="AK136" s="1" t="s">
        <v>89</v>
      </c>
      <c r="AL136" s="1" t="s">
        <v>136</v>
      </c>
      <c r="AM136" s="1" t="s">
        <v>49</v>
      </c>
      <c r="AN136" s="1" t="s">
        <v>61</v>
      </c>
      <c r="AO136" s="1">
        <v>4</v>
      </c>
      <c r="AP136" s="1" t="s">
        <v>77</v>
      </c>
      <c r="AQ136" s="1" t="s">
        <v>181</v>
      </c>
      <c r="AR136" s="1" t="s">
        <v>64</v>
      </c>
      <c r="AS136" s="1" t="s">
        <v>80</v>
      </c>
      <c r="AT136" s="1" t="s">
        <v>66</v>
      </c>
      <c r="AU136" s="1" t="s">
        <v>263</v>
      </c>
      <c r="AV136" s="68" t="s">
        <v>333</v>
      </c>
    </row>
    <row r="137" spans="1:48" ht="12.75" x14ac:dyDescent="0.2">
      <c r="A137" s="7">
        <v>42685.532033900468</v>
      </c>
      <c r="B137" s="1" t="s">
        <v>82</v>
      </c>
      <c r="C137" s="1">
        <v>6</v>
      </c>
      <c r="D137" s="1" t="s">
        <v>52</v>
      </c>
      <c r="E137" s="1">
        <v>3</v>
      </c>
      <c r="F137" s="1" t="s">
        <v>50</v>
      </c>
      <c r="G137" s="1">
        <v>1</v>
      </c>
      <c r="H137" s="1">
        <v>1</v>
      </c>
      <c r="I137" s="1">
        <v>3</v>
      </c>
      <c r="J137" s="1" t="s">
        <v>52</v>
      </c>
      <c r="K137" s="1" t="s">
        <v>51</v>
      </c>
      <c r="L137" s="1" t="s">
        <v>49</v>
      </c>
      <c r="M137" s="1" t="s">
        <v>52</v>
      </c>
      <c r="N137" s="1" t="s">
        <v>52</v>
      </c>
      <c r="O137" s="1" t="s">
        <v>52</v>
      </c>
      <c r="P137" s="1">
        <v>10</v>
      </c>
      <c r="Q137" s="1">
        <v>3</v>
      </c>
      <c r="R137" s="1">
        <v>10</v>
      </c>
      <c r="S137" s="1" t="s">
        <v>258</v>
      </c>
      <c r="T137" s="1" t="s">
        <v>59</v>
      </c>
      <c r="U137" s="1" t="s">
        <v>49</v>
      </c>
      <c r="V137" s="1" t="s">
        <v>49</v>
      </c>
      <c r="W137" s="1">
        <v>10</v>
      </c>
      <c r="X137" s="1" t="s">
        <v>49</v>
      </c>
      <c r="Y137" s="1" t="s">
        <v>101</v>
      </c>
      <c r="Z137" s="1" t="s">
        <v>334</v>
      </c>
      <c r="AA137" s="1">
        <v>1</v>
      </c>
      <c r="AB137" s="1">
        <v>2</v>
      </c>
      <c r="AC137" s="1" t="s">
        <v>49</v>
      </c>
      <c r="AD137" s="1" t="s">
        <v>49</v>
      </c>
      <c r="AE137" s="1" t="s">
        <v>121</v>
      </c>
      <c r="AF137" s="1">
        <v>1</v>
      </c>
      <c r="AG137" s="1" t="s">
        <v>95</v>
      </c>
      <c r="AH137" s="1" t="s">
        <v>74</v>
      </c>
      <c r="AI137" s="1" t="s">
        <v>52</v>
      </c>
      <c r="AJ137" s="1" t="s">
        <v>58</v>
      </c>
      <c r="AK137" s="1" t="s">
        <v>59</v>
      </c>
      <c r="AL137" s="1" t="s">
        <v>96</v>
      </c>
      <c r="AM137" s="1" t="s">
        <v>49</v>
      </c>
      <c r="AN137" s="1" t="s">
        <v>90</v>
      </c>
      <c r="AO137" s="1">
        <v>10</v>
      </c>
      <c r="AP137" s="1" t="s">
        <v>91</v>
      </c>
      <c r="AQ137" s="1" t="s">
        <v>173</v>
      </c>
      <c r="AR137" s="1" t="s">
        <v>64</v>
      </c>
      <c r="AS137" s="1" t="s">
        <v>80</v>
      </c>
      <c r="AT137" s="1" t="s">
        <v>66</v>
      </c>
      <c r="AU137" s="1" t="s">
        <v>263</v>
      </c>
      <c r="AV137" s="70" t="s">
        <v>335</v>
      </c>
    </row>
    <row r="138" spans="1:48" ht="12.75" x14ac:dyDescent="0.2">
      <c r="A138" s="7">
        <v>42685.534628425929</v>
      </c>
      <c r="B138" s="1" t="s">
        <v>82</v>
      </c>
      <c r="C138" s="1">
        <v>3</v>
      </c>
      <c r="D138" s="1" t="s">
        <v>49</v>
      </c>
      <c r="E138" s="1">
        <v>2</v>
      </c>
      <c r="F138" s="1" t="s">
        <v>68</v>
      </c>
      <c r="G138" s="1">
        <v>3</v>
      </c>
      <c r="H138" s="1">
        <v>3</v>
      </c>
      <c r="I138" s="1">
        <v>3</v>
      </c>
      <c r="J138" s="1" t="s">
        <v>49</v>
      </c>
      <c r="K138" s="1" t="s">
        <v>99</v>
      </c>
      <c r="L138" s="1" t="s">
        <v>49</v>
      </c>
      <c r="M138" s="1" t="s">
        <v>49</v>
      </c>
      <c r="N138" s="1" t="s">
        <v>52</v>
      </c>
      <c r="O138" s="1" t="s">
        <v>49</v>
      </c>
      <c r="P138" s="1">
        <v>5</v>
      </c>
      <c r="Q138" s="1">
        <v>5</v>
      </c>
      <c r="R138" s="1">
        <v>7</v>
      </c>
      <c r="S138" s="1" t="s">
        <v>159</v>
      </c>
      <c r="T138" s="1" t="s">
        <v>59</v>
      </c>
      <c r="U138" s="1" t="s">
        <v>49</v>
      </c>
      <c r="V138" s="1" t="s">
        <v>49</v>
      </c>
      <c r="W138" s="1">
        <v>4</v>
      </c>
      <c r="X138" s="1" t="s">
        <v>49</v>
      </c>
      <c r="Y138" s="1" t="s">
        <v>139</v>
      </c>
      <c r="Z138" s="1" t="s">
        <v>102</v>
      </c>
      <c r="AA138" s="1">
        <v>2</v>
      </c>
      <c r="AB138" s="1">
        <v>1</v>
      </c>
      <c r="AC138" s="1" t="s">
        <v>49</v>
      </c>
      <c r="AD138" s="1" t="s">
        <v>49</v>
      </c>
      <c r="AE138" s="1" t="s">
        <v>55</v>
      </c>
      <c r="AF138" s="1">
        <v>6</v>
      </c>
      <c r="AG138" s="1" t="s">
        <v>95</v>
      </c>
      <c r="AH138" s="1" t="s">
        <v>131</v>
      </c>
      <c r="AI138" s="1" t="s">
        <v>49</v>
      </c>
      <c r="AJ138" s="1" t="s">
        <v>58</v>
      </c>
      <c r="AK138" s="1" t="s">
        <v>89</v>
      </c>
      <c r="AL138" s="1" t="s">
        <v>136</v>
      </c>
      <c r="AM138" s="1" t="s">
        <v>49</v>
      </c>
      <c r="AN138" s="1" t="s">
        <v>90</v>
      </c>
      <c r="AO138" s="1">
        <v>3</v>
      </c>
      <c r="AP138" s="1" t="s">
        <v>77</v>
      </c>
      <c r="AQ138" s="1" t="s">
        <v>105</v>
      </c>
      <c r="AR138" s="1" t="s">
        <v>79</v>
      </c>
      <c r="AS138" s="1" t="s">
        <v>80</v>
      </c>
      <c r="AT138" s="1" t="s">
        <v>66</v>
      </c>
      <c r="AU138" s="1" t="s">
        <v>263</v>
      </c>
      <c r="AV138" s="68" t="s">
        <v>336</v>
      </c>
    </row>
    <row r="139" spans="1:48" ht="12.75" x14ac:dyDescent="0.2">
      <c r="A139" s="7">
        <v>42685.536960381942</v>
      </c>
      <c r="B139" s="1" t="s">
        <v>67</v>
      </c>
      <c r="C139" s="1">
        <v>4</v>
      </c>
      <c r="D139" s="1" t="s">
        <v>49</v>
      </c>
      <c r="E139" s="1">
        <v>1</v>
      </c>
      <c r="F139" s="1" t="s">
        <v>68</v>
      </c>
      <c r="G139" s="1">
        <v>5</v>
      </c>
      <c r="H139" s="1">
        <v>3</v>
      </c>
      <c r="I139" s="1">
        <v>5</v>
      </c>
      <c r="J139" s="1" t="s">
        <v>49</v>
      </c>
      <c r="K139" s="1" t="s">
        <v>99</v>
      </c>
      <c r="L139" s="1" t="s">
        <v>52</v>
      </c>
      <c r="M139" s="1" t="s">
        <v>52</v>
      </c>
      <c r="N139" s="1" t="s">
        <v>52</v>
      </c>
      <c r="O139" s="1" t="s">
        <v>49</v>
      </c>
      <c r="P139" s="1">
        <v>5</v>
      </c>
      <c r="Q139" s="1">
        <v>3</v>
      </c>
      <c r="R139" s="1">
        <v>5</v>
      </c>
      <c r="S139" s="1" t="s">
        <v>92</v>
      </c>
      <c r="T139" s="1" t="s">
        <v>85</v>
      </c>
      <c r="U139" s="1" t="s">
        <v>52</v>
      </c>
      <c r="V139" s="1" t="s">
        <v>49</v>
      </c>
      <c r="W139" s="1">
        <v>3</v>
      </c>
      <c r="X139" s="1" t="s">
        <v>49</v>
      </c>
      <c r="Y139" s="1" t="s">
        <v>127</v>
      </c>
      <c r="Z139" s="1" t="s">
        <v>102</v>
      </c>
      <c r="AA139" s="1">
        <v>5</v>
      </c>
      <c r="AB139" s="1">
        <v>3</v>
      </c>
      <c r="AC139" s="1" t="s">
        <v>49</v>
      </c>
      <c r="AD139" s="1" t="s">
        <v>49</v>
      </c>
      <c r="AE139" s="1" t="s">
        <v>72</v>
      </c>
      <c r="AF139" s="1">
        <v>5</v>
      </c>
      <c r="AG139" s="1" t="s">
        <v>95</v>
      </c>
      <c r="AH139" s="1" t="s">
        <v>131</v>
      </c>
      <c r="AI139" s="1" t="s">
        <v>49</v>
      </c>
      <c r="AJ139" s="1" t="s">
        <v>58</v>
      </c>
      <c r="AK139" s="1" t="s">
        <v>54</v>
      </c>
      <c r="AL139" s="1" t="s">
        <v>76</v>
      </c>
      <c r="AM139" s="1" t="s">
        <v>49</v>
      </c>
      <c r="AN139" s="1" t="s">
        <v>90</v>
      </c>
      <c r="AO139" s="1">
        <v>2</v>
      </c>
      <c r="AP139" s="1" t="s">
        <v>77</v>
      </c>
      <c r="AQ139" s="1" t="s">
        <v>235</v>
      </c>
      <c r="AR139" s="1" t="s">
        <v>64</v>
      </c>
      <c r="AS139" s="1" t="s">
        <v>80</v>
      </c>
      <c r="AT139" s="1" t="s">
        <v>66</v>
      </c>
      <c r="AU139" s="1" t="s">
        <v>257</v>
      </c>
      <c r="AV139" s="68" t="s">
        <v>337</v>
      </c>
    </row>
    <row r="140" spans="1:48" ht="12.75" x14ac:dyDescent="0.2">
      <c r="A140" s="7">
        <v>42685.548218900462</v>
      </c>
      <c r="B140" s="1" t="s">
        <v>67</v>
      </c>
      <c r="C140" s="1">
        <v>3</v>
      </c>
      <c r="D140" s="1" t="s">
        <v>49</v>
      </c>
      <c r="E140" s="1">
        <v>3</v>
      </c>
      <c r="F140" s="1" t="s">
        <v>50</v>
      </c>
      <c r="G140" s="1">
        <v>1</v>
      </c>
      <c r="H140" s="1">
        <v>3</v>
      </c>
      <c r="I140" s="1">
        <v>4</v>
      </c>
      <c r="J140" s="1" t="s">
        <v>52</v>
      </c>
      <c r="K140" s="1" t="s">
        <v>99</v>
      </c>
      <c r="L140" s="1" t="s">
        <v>52</v>
      </c>
      <c r="M140" s="1" t="s">
        <v>52</v>
      </c>
      <c r="N140" s="1" t="s">
        <v>52</v>
      </c>
      <c r="O140" s="1" t="s">
        <v>49</v>
      </c>
      <c r="P140" s="1">
        <v>6</v>
      </c>
      <c r="Q140" s="1">
        <v>6</v>
      </c>
      <c r="R140" s="1">
        <v>6</v>
      </c>
      <c r="S140" s="1" t="s">
        <v>150</v>
      </c>
      <c r="T140" s="1" t="s">
        <v>59</v>
      </c>
      <c r="U140" s="1" t="s">
        <v>49</v>
      </c>
      <c r="V140" s="1" t="s">
        <v>49</v>
      </c>
      <c r="W140" s="1">
        <v>6</v>
      </c>
      <c r="X140" s="1" t="s">
        <v>49</v>
      </c>
      <c r="Y140" s="1" t="s">
        <v>71</v>
      </c>
      <c r="Z140" s="1" t="s">
        <v>238</v>
      </c>
      <c r="AA140" s="1">
        <v>6</v>
      </c>
      <c r="AB140" s="1">
        <v>3</v>
      </c>
      <c r="AC140" s="1" t="s">
        <v>52</v>
      </c>
      <c r="AP140" s="1" t="s">
        <v>128</v>
      </c>
      <c r="AQ140" s="1" t="s">
        <v>164</v>
      </c>
      <c r="AR140" s="1" t="s">
        <v>79</v>
      </c>
      <c r="AS140" s="1" t="s">
        <v>80</v>
      </c>
      <c r="AT140" s="1" t="s">
        <v>66</v>
      </c>
      <c r="AU140" s="1" t="s">
        <v>263</v>
      </c>
      <c r="AV140" s="70" t="s">
        <v>338</v>
      </c>
    </row>
    <row r="141" spans="1:48" ht="12.75" x14ac:dyDescent="0.2">
      <c r="A141" s="7">
        <v>42685.549299733801</v>
      </c>
      <c r="B141" s="1" t="s">
        <v>48</v>
      </c>
      <c r="C141" s="1">
        <v>3</v>
      </c>
      <c r="D141" s="1" t="s">
        <v>52</v>
      </c>
      <c r="E141" s="1">
        <v>2</v>
      </c>
      <c r="F141" s="1" t="s">
        <v>68</v>
      </c>
      <c r="G141" s="1">
        <v>5</v>
      </c>
      <c r="H141" s="1">
        <v>4</v>
      </c>
      <c r="I141" s="1">
        <v>3</v>
      </c>
      <c r="J141" s="1" t="s">
        <v>52</v>
      </c>
      <c r="K141" s="1" t="s">
        <v>99</v>
      </c>
      <c r="L141" s="1" t="s">
        <v>52</v>
      </c>
      <c r="M141" s="1" t="s">
        <v>52</v>
      </c>
      <c r="N141" s="1" t="s">
        <v>52</v>
      </c>
      <c r="O141" s="1" t="s">
        <v>49</v>
      </c>
      <c r="P141" s="1">
        <v>1</v>
      </c>
      <c r="Q141" s="1">
        <v>2</v>
      </c>
      <c r="R141" s="1">
        <v>2</v>
      </c>
      <c r="S141" s="1" t="s">
        <v>70</v>
      </c>
      <c r="T141" s="1" t="s">
        <v>177</v>
      </c>
      <c r="U141" s="1" t="s">
        <v>49</v>
      </c>
      <c r="V141" s="1" t="s">
        <v>49</v>
      </c>
      <c r="W141" s="1">
        <v>1</v>
      </c>
      <c r="X141" s="1" t="s">
        <v>49</v>
      </c>
      <c r="Y141" s="1" t="s">
        <v>93</v>
      </c>
      <c r="Z141" s="1" t="s">
        <v>67</v>
      </c>
      <c r="AA141" s="1">
        <v>6</v>
      </c>
      <c r="AB141" s="1">
        <v>4</v>
      </c>
      <c r="AC141" s="1" t="s">
        <v>52</v>
      </c>
      <c r="AP141" s="1" t="s">
        <v>77</v>
      </c>
      <c r="AQ141" s="1" t="s">
        <v>105</v>
      </c>
      <c r="AR141" s="1" t="s">
        <v>79</v>
      </c>
      <c r="AS141" s="1" t="s">
        <v>80</v>
      </c>
      <c r="AT141" s="1" t="s">
        <v>66</v>
      </c>
      <c r="AU141" s="1" t="s">
        <v>257</v>
      </c>
    </row>
    <row r="142" spans="1:48" ht="12.75" x14ac:dyDescent="0.2">
      <c r="A142" s="7">
        <v>42685.55172372685</v>
      </c>
      <c r="B142" s="1" t="s">
        <v>48</v>
      </c>
      <c r="C142" s="1">
        <v>6</v>
      </c>
      <c r="D142" s="1" t="s">
        <v>49</v>
      </c>
      <c r="E142" s="1">
        <v>3</v>
      </c>
      <c r="F142" s="1" t="s">
        <v>68</v>
      </c>
      <c r="G142" s="1">
        <v>1</v>
      </c>
      <c r="H142" s="1">
        <v>1</v>
      </c>
      <c r="I142" s="1">
        <v>2</v>
      </c>
      <c r="J142" s="1" t="s">
        <v>52</v>
      </c>
      <c r="K142" s="1" t="s">
        <v>69</v>
      </c>
      <c r="L142" s="1" t="s">
        <v>49</v>
      </c>
      <c r="M142" s="1" t="s">
        <v>52</v>
      </c>
      <c r="N142" s="1" t="s">
        <v>49</v>
      </c>
      <c r="O142" s="1" t="s">
        <v>52</v>
      </c>
      <c r="P142" s="1">
        <v>4</v>
      </c>
      <c r="Q142" s="1">
        <v>6</v>
      </c>
      <c r="R142" s="1">
        <v>6</v>
      </c>
      <c r="S142" s="1" t="s">
        <v>319</v>
      </c>
      <c r="T142" s="1" t="s">
        <v>59</v>
      </c>
      <c r="U142" s="1" t="s">
        <v>49</v>
      </c>
      <c r="V142" s="1" t="s">
        <v>49</v>
      </c>
      <c r="W142" s="1">
        <v>3</v>
      </c>
      <c r="X142" s="1" t="s">
        <v>49</v>
      </c>
      <c r="Y142" s="1" t="s">
        <v>93</v>
      </c>
      <c r="Z142" s="1" t="s">
        <v>67</v>
      </c>
      <c r="AA142" s="1">
        <v>6</v>
      </c>
      <c r="AB142" s="1">
        <v>4</v>
      </c>
      <c r="AC142" s="1" t="s">
        <v>49</v>
      </c>
      <c r="AD142" s="1" t="s">
        <v>49</v>
      </c>
      <c r="AE142" s="1" t="s">
        <v>72</v>
      </c>
      <c r="AF142" s="1">
        <v>3</v>
      </c>
      <c r="AG142" s="1" t="s">
        <v>88</v>
      </c>
      <c r="AH142" s="1" t="s">
        <v>57</v>
      </c>
      <c r="AI142" s="1" t="s">
        <v>52</v>
      </c>
      <c r="AJ142" s="1" t="s">
        <v>339</v>
      </c>
      <c r="AK142" s="1" t="s">
        <v>59</v>
      </c>
      <c r="AL142" s="1" t="s">
        <v>163</v>
      </c>
      <c r="AM142" s="1" t="s">
        <v>49</v>
      </c>
      <c r="AN142" s="1" t="s">
        <v>117</v>
      </c>
      <c r="AO142" s="1">
        <v>3</v>
      </c>
      <c r="AP142" s="1" t="s">
        <v>128</v>
      </c>
      <c r="AQ142" s="1" t="s">
        <v>78</v>
      </c>
      <c r="AR142" s="1" t="s">
        <v>79</v>
      </c>
      <c r="AS142" s="1" t="s">
        <v>65</v>
      </c>
      <c r="AT142" s="1" t="s">
        <v>66</v>
      </c>
      <c r="AU142" s="1" t="s">
        <v>257</v>
      </c>
      <c r="AV142" s="68" t="s">
        <v>340</v>
      </c>
    </row>
    <row r="143" spans="1:48" ht="12.75" x14ac:dyDescent="0.2">
      <c r="A143" s="7">
        <v>42685.587902291663</v>
      </c>
      <c r="B143" s="1" t="s">
        <v>48</v>
      </c>
      <c r="C143" s="1">
        <v>3</v>
      </c>
      <c r="D143" s="1" t="s">
        <v>49</v>
      </c>
      <c r="E143" s="1">
        <v>3</v>
      </c>
      <c r="F143" s="1" t="s">
        <v>50</v>
      </c>
      <c r="G143" s="1">
        <v>2</v>
      </c>
      <c r="H143" s="1">
        <v>5</v>
      </c>
      <c r="I143" s="1">
        <v>5</v>
      </c>
      <c r="J143" s="1" t="s">
        <v>52</v>
      </c>
      <c r="K143" s="1" t="s">
        <v>69</v>
      </c>
      <c r="L143" s="1" t="s">
        <v>49</v>
      </c>
      <c r="M143" s="1" t="s">
        <v>52</v>
      </c>
      <c r="N143" s="1" t="s">
        <v>52</v>
      </c>
      <c r="O143" s="1" t="s">
        <v>49</v>
      </c>
      <c r="P143" s="1">
        <v>4</v>
      </c>
      <c r="Q143" s="1">
        <v>4</v>
      </c>
      <c r="R143" s="1">
        <v>5</v>
      </c>
      <c r="S143" s="1" t="s">
        <v>146</v>
      </c>
      <c r="T143" s="1" t="s">
        <v>85</v>
      </c>
      <c r="U143" s="1" t="s">
        <v>52</v>
      </c>
      <c r="V143" s="1" t="s">
        <v>49</v>
      </c>
      <c r="W143" s="1">
        <v>2</v>
      </c>
      <c r="X143" s="1" t="s">
        <v>52</v>
      </c>
      <c r="Y143" s="1" t="s">
        <v>221</v>
      </c>
      <c r="Z143" s="1" t="s">
        <v>67</v>
      </c>
      <c r="AA143" s="1">
        <v>6</v>
      </c>
      <c r="AB143" s="1">
        <v>4</v>
      </c>
      <c r="AC143" s="1" t="s">
        <v>49</v>
      </c>
      <c r="AD143" s="1" t="s">
        <v>49</v>
      </c>
      <c r="AE143" s="1" t="s">
        <v>55</v>
      </c>
      <c r="AF143" s="1">
        <v>4</v>
      </c>
      <c r="AG143" s="1" t="s">
        <v>167</v>
      </c>
      <c r="AH143" s="1" t="s">
        <v>57</v>
      </c>
      <c r="AI143" s="1" t="s">
        <v>52</v>
      </c>
      <c r="AJ143" s="1" t="s">
        <v>58</v>
      </c>
      <c r="AK143" s="1" t="s">
        <v>89</v>
      </c>
      <c r="AL143" s="1" t="s">
        <v>96</v>
      </c>
      <c r="AM143" s="1" t="s">
        <v>49</v>
      </c>
      <c r="AN143" s="1" t="s">
        <v>90</v>
      </c>
      <c r="AO143" s="1">
        <v>1</v>
      </c>
      <c r="AP143" s="1" t="s">
        <v>77</v>
      </c>
      <c r="AQ143" s="1" t="s">
        <v>78</v>
      </c>
      <c r="AR143" s="1" t="s">
        <v>79</v>
      </c>
      <c r="AS143" s="1" t="s">
        <v>65</v>
      </c>
      <c r="AT143" s="1" t="s">
        <v>68</v>
      </c>
      <c r="AU143" s="1" t="s">
        <v>257</v>
      </c>
    </row>
    <row r="144" spans="1:48" ht="12.75" x14ac:dyDescent="0.2">
      <c r="A144" s="7">
        <v>42685.589268506941</v>
      </c>
      <c r="B144" s="1" t="s">
        <v>48</v>
      </c>
      <c r="C144" s="1">
        <v>6</v>
      </c>
      <c r="D144" s="1" t="s">
        <v>52</v>
      </c>
      <c r="E144" s="1">
        <v>2</v>
      </c>
      <c r="F144" s="1" t="s">
        <v>68</v>
      </c>
      <c r="G144" s="1">
        <v>1</v>
      </c>
      <c r="H144" s="1">
        <v>3</v>
      </c>
      <c r="I144" s="1">
        <v>6</v>
      </c>
      <c r="J144" s="1" t="s">
        <v>52</v>
      </c>
      <c r="K144" s="1" t="s">
        <v>51</v>
      </c>
      <c r="L144" s="1" t="s">
        <v>49</v>
      </c>
      <c r="M144" s="1" t="s">
        <v>52</v>
      </c>
      <c r="N144" s="1" t="s">
        <v>52</v>
      </c>
      <c r="O144" s="1" t="s">
        <v>52</v>
      </c>
      <c r="P144" s="1">
        <v>10</v>
      </c>
      <c r="Q144" s="1">
        <v>6</v>
      </c>
      <c r="R144" s="1">
        <v>10</v>
      </c>
      <c r="S144" s="1" t="s">
        <v>150</v>
      </c>
      <c r="T144" s="1" t="s">
        <v>177</v>
      </c>
      <c r="U144" s="1" t="s">
        <v>52</v>
      </c>
      <c r="V144" s="1" t="s">
        <v>49</v>
      </c>
      <c r="W144" s="1">
        <v>7</v>
      </c>
      <c r="X144" s="1" t="s">
        <v>49</v>
      </c>
      <c r="Y144" s="1" t="s">
        <v>108</v>
      </c>
      <c r="Z144" s="1" t="s">
        <v>94</v>
      </c>
      <c r="AA144" s="1">
        <v>1</v>
      </c>
      <c r="AB144" s="1">
        <v>1</v>
      </c>
      <c r="AC144" s="1" t="s">
        <v>49</v>
      </c>
      <c r="AD144" s="1" t="s">
        <v>49</v>
      </c>
      <c r="AE144" s="1" t="s">
        <v>55</v>
      </c>
      <c r="AF144" s="1">
        <v>1</v>
      </c>
      <c r="AG144" s="1" t="s">
        <v>73</v>
      </c>
      <c r="AH144" s="1" t="s">
        <v>57</v>
      </c>
      <c r="AI144" s="1" t="s">
        <v>49</v>
      </c>
      <c r="AJ144" s="1" t="s">
        <v>186</v>
      </c>
      <c r="AK144" s="1" t="s">
        <v>59</v>
      </c>
      <c r="AL144" s="1" t="s">
        <v>96</v>
      </c>
      <c r="AM144" s="1" t="s">
        <v>49</v>
      </c>
      <c r="AN144" s="1" t="s">
        <v>61</v>
      </c>
      <c r="AO144" s="1">
        <v>10</v>
      </c>
      <c r="AP144" s="1" t="s">
        <v>77</v>
      </c>
      <c r="AQ144" s="1" t="s">
        <v>97</v>
      </c>
      <c r="AR144" s="1" t="s">
        <v>79</v>
      </c>
      <c r="AS144" s="1" t="s">
        <v>80</v>
      </c>
      <c r="AT144" s="1" t="s">
        <v>66</v>
      </c>
      <c r="AU144" s="1" t="s">
        <v>263</v>
      </c>
    </row>
    <row r="145" spans="1:48" ht="12.75" x14ac:dyDescent="0.2">
      <c r="A145" s="7">
        <v>42685.590663981478</v>
      </c>
      <c r="B145" s="1" t="s">
        <v>48</v>
      </c>
      <c r="C145" s="1">
        <v>3</v>
      </c>
      <c r="D145" s="1" t="s">
        <v>52</v>
      </c>
      <c r="E145" s="1">
        <v>3</v>
      </c>
      <c r="F145" s="1" t="s">
        <v>68</v>
      </c>
      <c r="G145" s="1">
        <v>1</v>
      </c>
      <c r="H145" s="1">
        <v>4</v>
      </c>
      <c r="I145" s="1">
        <v>6</v>
      </c>
      <c r="J145" s="1" t="s">
        <v>49</v>
      </c>
      <c r="K145" s="1" t="s">
        <v>99</v>
      </c>
      <c r="L145" s="1" t="s">
        <v>49</v>
      </c>
      <c r="M145" s="1" t="s">
        <v>49</v>
      </c>
      <c r="N145" s="1" t="s">
        <v>52</v>
      </c>
      <c r="O145" s="1" t="s">
        <v>49</v>
      </c>
      <c r="P145" s="1">
        <v>3</v>
      </c>
      <c r="Q145" s="1">
        <v>6</v>
      </c>
      <c r="R145" s="1">
        <v>3</v>
      </c>
      <c r="S145" s="1" t="s">
        <v>146</v>
      </c>
      <c r="T145" s="1" t="s">
        <v>59</v>
      </c>
      <c r="U145" s="1" t="s">
        <v>49</v>
      </c>
      <c r="V145" s="1" t="s">
        <v>49</v>
      </c>
      <c r="W145" s="1">
        <v>2</v>
      </c>
      <c r="X145" s="1" t="s">
        <v>52</v>
      </c>
      <c r="Y145" s="1" t="s">
        <v>101</v>
      </c>
      <c r="Z145" s="1" t="s">
        <v>178</v>
      </c>
      <c r="AA145" s="1">
        <v>6</v>
      </c>
      <c r="AB145" s="1">
        <v>4</v>
      </c>
      <c r="AC145" s="1" t="s">
        <v>52</v>
      </c>
      <c r="AP145" s="1" t="s">
        <v>77</v>
      </c>
      <c r="AQ145" s="1" t="s">
        <v>105</v>
      </c>
      <c r="AR145" s="1" t="s">
        <v>79</v>
      </c>
      <c r="AS145" s="1" t="s">
        <v>80</v>
      </c>
      <c r="AT145" s="1" t="s">
        <v>68</v>
      </c>
      <c r="AU145" s="1" t="s">
        <v>257</v>
      </c>
    </row>
    <row r="146" spans="1:48" ht="18" x14ac:dyDescent="0.25">
      <c r="A146" s="7">
        <v>42685.604544513888</v>
      </c>
      <c r="B146" s="1" t="s">
        <v>82</v>
      </c>
      <c r="C146" s="1">
        <v>5</v>
      </c>
      <c r="D146" s="1" t="s">
        <v>49</v>
      </c>
      <c r="E146" s="1">
        <v>3</v>
      </c>
      <c r="F146" s="1" t="s">
        <v>68</v>
      </c>
      <c r="G146" s="1">
        <v>4</v>
      </c>
      <c r="H146" s="1">
        <v>4</v>
      </c>
      <c r="I146" s="1">
        <v>3</v>
      </c>
      <c r="J146" s="1" t="s">
        <v>52</v>
      </c>
      <c r="K146" s="1" t="s">
        <v>99</v>
      </c>
      <c r="L146" s="1" t="s">
        <v>49</v>
      </c>
      <c r="M146" s="1" t="s">
        <v>52</v>
      </c>
      <c r="N146" s="1" t="s">
        <v>49</v>
      </c>
      <c r="O146" s="1" t="s">
        <v>49</v>
      </c>
      <c r="P146" s="1">
        <v>1</v>
      </c>
      <c r="Q146" s="1">
        <v>2</v>
      </c>
      <c r="R146" s="1">
        <v>3</v>
      </c>
      <c r="S146" s="1" t="s">
        <v>150</v>
      </c>
      <c r="T146" s="1" t="s">
        <v>59</v>
      </c>
      <c r="U146" s="1" t="s">
        <v>49</v>
      </c>
      <c r="V146" s="1" t="s">
        <v>49</v>
      </c>
      <c r="W146" s="1">
        <v>3</v>
      </c>
      <c r="X146" s="1" t="s">
        <v>52</v>
      </c>
      <c r="Y146" s="1" t="s">
        <v>108</v>
      </c>
      <c r="Z146" s="1" t="s">
        <v>87</v>
      </c>
      <c r="AA146" s="1">
        <v>2</v>
      </c>
      <c r="AB146" s="1">
        <v>3</v>
      </c>
      <c r="AC146" s="1" t="s">
        <v>49</v>
      </c>
      <c r="AD146" s="1" t="s">
        <v>49</v>
      </c>
      <c r="AE146" s="1" t="s">
        <v>148</v>
      </c>
      <c r="AF146" s="1">
        <v>5</v>
      </c>
      <c r="AG146" s="1" t="s">
        <v>95</v>
      </c>
      <c r="AH146" s="1" t="s">
        <v>57</v>
      </c>
      <c r="AI146" s="1" t="s">
        <v>49</v>
      </c>
      <c r="AJ146" s="1" t="s">
        <v>58</v>
      </c>
      <c r="AK146" s="1" t="s">
        <v>54</v>
      </c>
      <c r="AL146" s="1" t="s">
        <v>116</v>
      </c>
      <c r="AM146" s="1" t="s">
        <v>49</v>
      </c>
      <c r="AN146" s="1" t="s">
        <v>61</v>
      </c>
      <c r="AO146" s="1">
        <v>5</v>
      </c>
      <c r="AP146" s="1" t="s">
        <v>77</v>
      </c>
      <c r="AQ146" s="1" t="s">
        <v>181</v>
      </c>
      <c r="AR146" s="1" t="s">
        <v>79</v>
      </c>
      <c r="AS146" s="1" t="s">
        <v>80</v>
      </c>
      <c r="AT146" s="1" t="s">
        <v>98</v>
      </c>
      <c r="AU146" s="1" t="s">
        <v>263</v>
      </c>
      <c r="AV146" s="76" t="s">
        <v>341</v>
      </c>
    </row>
    <row r="147" spans="1:48" ht="12.75" x14ac:dyDescent="0.2">
      <c r="A147" s="7">
        <v>42685.606413067129</v>
      </c>
      <c r="B147" s="1" t="s">
        <v>82</v>
      </c>
      <c r="C147" s="1">
        <v>4</v>
      </c>
      <c r="D147" s="1" t="s">
        <v>52</v>
      </c>
      <c r="E147" s="1">
        <v>2</v>
      </c>
      <c r="F147" s="1" t="s">
        <v>68</v>
      </c>
      <c r="G147" s="1">
        <v>1</v>
      </c>
      <c r="H147" s="1">
        <v>5</v>
      </c>
      <c r="I147" s="1">
        <v>4</v>
      </c>
      <c r="J147" s="1" t="s">
        <v>52</v>
      </c>
      <c r="K147" s="1" t="s">
        <v>69</v>
      </c>
      <c r="L147" s="1" t="s">
        <v>52</v>
      </c>
      <c r="M147" s="1" t="s">
        <v>52</v>
      </c>
      <c r="N147" s="1" t="s">
        <v>52</v>
      </c>
      <c r="O147" s="1" t="s">
        <v>49</v>
      </c>
      <c r="P147" s="1">
        <v>3</v>
      </c>
      <c r="Q147" s="1">
        <v>4</v>
      </c>
      <c r="R147" s="1">
        <v>5</v>
      </c>
      <c r="S147" s="1" t="s">
        <v>245</v>
      </c>
      <c r="T147" s="1" t="s">
        <v>85</v>
      </c>
      <c r="U147" s="1" t="s">
        <v>52</v>
      </c>
      <c r="V147" s="1" t="s">
        <v>49</v>
      </c>
      <c r="W147" s="1">
        <v>3</v>
      </c>
      <c r="X147" s="1" t="s">
        <v>49</v>
      </c>
      <c r="Y147" s="1" t="s">
        <v>246</v>
      </c>
      <c r="Z147" s="1" t="s">
        <v>102</v>
      </c>
      <c r="AA147" s="1">
        <v>4</v>
      </c>
      <c r="AB147" s="1">
        <v>3</v>
      </c>
      <c r="AC147" s="1" t="s">
        <v>49</v>
      </c>
      <c r="AD147" s="1" t="s">
        <v>49</v>
      </c>
      <c r="AE147" s="1" t="s">
        <v>121</v>
      </c>
      <c r="AF147" s="1">
        <v>1</v>
      </c>
      <c r="AG147" s="1" t="s">
        <v>56</v>
      </c>
      <c r="AH147" s="1" t="s">
        <v>109</v>
      </c>
      <c r="AI147" s="1" t="s">
        <v>52</v>
      </c>
      <c r="AJ147" s="1" t="s">
        <v>58</v>
      </c>
      <c r="AK147" s="1" t="s">
        <v>89</v>
      </c>
      <c r="AL147" s="1" t="s">
        <v>104</v>
      </c>
      <c r="AM147" s="1" t="s">
        <v>49</v>
      </c>
      <c r="AN147" s="1" t="s">
        <v>90</v>
      </c>
      <c r="AO147" s="1">
        <v>5</v>
      </c>
      <c r="AP147" s="1" t="s">
        <v>77</v>
      </c>
      <c r="AQ147" s="1" t="s">
        <v>78</v>
      </c>
      <c r="AR147" s="1" t="s">
        <v>64</v>
      </c>
      <c r="AS147" s="1" t="s">
        <v>80</v>
      </c>
      <c r="AT147" s="1" t="s">
        <v>66</v>
      </c>
      <c r="AU147" s="1" t="s">
        <v>263</v>
      </c>
      <c r="AV147" s="68" t="s">
        <v>342</v>
      </c>
    </row>
    <row r="148" spans="1:48" ht="12.75" x14ac:dyDescent="0.2">
      <c r="A148" s="7">
        <v>42685.608481539355</v>
      </c>
      <c r="B148" s="1" t="s">
        <v>82</v>
      </c>
      <c r="C148" s="1">
        <v>3</v>
      </c>
      <c r="D148" s="1" t="s">
        <v>52</v>
      </c>
      <c r="E148" s="1">
        <v>0</v>
      </c>
      <c r="F148" s="1" t="s">
        <v>68</v>
      </c>
      <c r="G148" s="1">
        <v>3</v>
      </c>
      <c r="H148" s="1">
        <v>1</v>
      </c>
      <c r="I148" s="1">
        <v>5</v>
      </c>
      <c r="J148" s="1" t="s">
        <v>52</v>
      </c>
      <c r="K148" s="1" t="s">
        <v>99</v>
      </c>
      <c r="L148" s="1" t="s">
        <v>52</v>
      </c>
      <c r="M148" s="1" t="s">
        <v>52</v>
      </c>
      <c r="N148" s="1" t="s">
        <v>49</v>
      </c>
      <c r="O148" s="1" t="s">
        <v>49</v>
      </c>
      <c r="P148" s="1">
        <v>1</v>
      </c>
      <c r="Q148" s="1">
        <v>3</v>
      </c>
      <c r="R148" s="1">
        <v>8</v>
      </c>
      <c r="S148" s="1" t="s">
        <v>343</v>
      </c>
      <c r="T148" s="1" t="s">
        <v>59</v>
      </c>
      <c r="U148" s="1" t="s">
        <v>52</v>
      </c>
      <c r="V148" s="1" t="s">
        <v>52</v>
      </c>
      <c r="AA148" s="1">
        <v>2</v>
      </c>
      <c r="AB148" s="1">
        <v>6</v>
      </c>
      <c r="AC148" s="1" t="s">
        <v>49</v>
      </c>
      <c r="AD148" s="1" t="s">
        <v>49</v>
      </c>
      <c r="AE148" s="1" t="s">
        <v>72</v>
      </c>
      <c r="AF148" s="1">
        <v>1</v>
      </c>
      <c r="AH148" s="1" t="s">
        <v>57</v>
      </c>
      <c r="AI148" s="1" t="s">
        <v>52</v>
      </c>
      <c r="AJ148" s="1" t="s">
        <v>58</v>
      </c>
      <c r="AK148" s="1" t="s">
        <v>89</v>
      </c>
      <c r="AL148" s="1" t="s">
        <v>136</v>
      </c>
      <c r="AM148" s="1" t="s">
        <v>52</v>
      </c>
      <c r="AN148" s="1" t="s">
        <v>61</v>
      </c>
      <c r="AO148" s="1">
        <v>1</v>
      </c>
      <c r="AP148" s="1" t="s">
        <v>77</v>
      </c>
      <c r="AQ148" s="1" t="s">
        <v>97</v>
      </c>
      <c r="AR148" s="1" t="s">
        <v>79</v>
      </c>
      <c r="AS148" s="1" t="s">
        <v>80</v>
      </c>
      <c r="AT148" s="1" t="s">
        <v>66</v>
      </c>
      <c r="AU148" s="1" t="s">
        <v>263</v>
      </c>
      <c r="AV148" s="70" t="s">
        <v>344</v>
      </c>
    </row>
    <row r="149" spans="1:48" ht="12.75" x14ac:dyDescent="0.2">
      <c r="A149" s="7">
        <v>42685.614055474536</v>
      </c>
      <c r="B149" s="1" t="s">
        <v>67</v>
      </c>
      <c r="C149" s="1">
        <v>4</v>
      </c>
      <c r="D149" s="1" t="s">
        <v>52</v>
      </c>
      <c r="E149" s="1">
        <v>3</v>
      </c>
      <c r="F149" s="1" t="s">
        <v>68</v>
      </c>
      <c r="G149" s="1">
        <v>4</v>
      </c>
      <c r="H149" s="1">
        <v>4</v>
      </c>
      <c r="I149" s="1">
        <v>3</v>
      </c>
      <c r="J149" s="1" t="s">
        <v>52</v>
      </c>
      <c r="K149" s="1" t="s">
        <v>69</v>
      </c>
      <c r="L149" s="1" t="s">
        <v>49</v>
      </c>
      <c r="M149" s="1" t="s">
        <v>52</v>
      </c>
      <c r="N149" s="1" t="s">
        <v>52</v>
      </c>
      <c r="O149" s="1" t="s">
        <v>49</v>
      </c>
      <c r="P149" s="1">
        <v>1</v>
      </c>
      <c r="Q149" s="1">
        <v>4</v>
      </c>
      <c r="R149" s="1">
        <v>5</v>
      </c>
      <c r="S149" s="1" t="s">
        <v>150</v>
      </c>
      <c r="T149" s="1" t="s">
        <v>59</v>
      </c>
      <c r="V149" s="1" t="s">
        <v>49</v>
      </c>
      <c r="W149" s="1">
        <v>2</v>
      </c>
      <c r="X149" s="1" t="s">
        <v>49</v>
      </c>
      <c r="Y149" s="1" t="s">
        <v>345</v>
      </c>
      <c r="Z149" s="1" t="s">
        <v>67</v>
      </c>
      <c r="AA149" s="1">
        <v>4</v>
      </c>
      <c r="AB149" s="1">
        <v>3</v>
      </c>
      <c r="AC149" s="1" t="s">
        <v>49</v>
      </c>
      <c r="AD149" s="1" t="s">
        <v>49</v>
      </c>
      <c r="AE149" s="1" t="s">
        <v>72</v>
      </c>
      <c r="AF149" s="1">
        <v>3</v>
      </c>
      <c r="AG149" s="1" t="s">
        <v>73</v>
      </c>
      <c r="AH149" s="1" t="s">
        <v>109</v>
      </c>
      <c r="AI149" s="1" t="s">
        <v>52</v>
      </c>
      <c r="AJ149" s="1" t="s">
        <v>58</v>
      </c>
      <c r="AK149" s="1" t="s">
        <v>54</v>
      </c>
      <c r="AL149" s="1" t="s">
        <v>279</v>
      </c>
      <c r="AM149" s="1" t="s">
        <v>49</v>
      </c>
      <c r="AN149" s="1" t="s">
        <v>61</v>
      </c>
      <c r="AO149" s="1">
        <v>4</v>
      </c>
      <c r="AP149" s="1" t="s">
        <v>77</v>
      </c>
      <c r="AQ149" s="1" t="s">
        <v>105</v>
      </c>
      <c r="AR149" s="1" t="s">
        <v>79</v>
      </c>
      <c r="AS149" s="1" t="s">
        <v>80</v>
      </c>
      <c r="AU149" s="1" t="s">
        <v>263</v>
      </c>
    </row>
    <row r="150" spans="1:48" ht="12.75" x14ac:dyDescent="0.2">
      <c r="A150" s="7">
        <v>42685.615762534726</v>
      </c>
      <c r="B150" s="1" t="s">
        <v>82</v>
      </c>
      <c r="C150" s="1">
        <v>4</v>
      </c>
      <c r="D150" s="1" t="s">
        <v>52</v>
      </c>
      <c r="E150" s="1">
        <v>1</v>
      </c>
      <c r="F150" s="1" t="s">
        <v>68</v>
      </c>
      <c r="G150" s="1">
        <v>2</v>
      </c>
      <c r="H150" s="1">
        <v>3</v>
      </c>
      <c r="I150" s="1">
        <v>5</v>
      </c>
      <c r="J150" s="1" t="s">
        <v>52</v>
      </c>
      <c r="K150" s="1" t="s">
        <v>69</v>
      </c>
      <c r="L150" s="1" t="s">
        <v>49</v>
      </c>
      <c r="M150" s="1" t="s">
        <v>52</v>
      </c>
      <c r="N150" s="1" t="s">
        <v>49</v>
      </c>
      <c r="O150" s="1" t="s">
        <v>52</v>
      </c>
      <c r="P150" s="1">
        <v>2</v>
      </c>
      <c r="Q150" s="1">
        <v>4</v>
      </c>
      <c r="R150" s="1">
        <v>4</v>
      </c>
      <c r="S150" s="1" t="s">
        <v>92</v>
      </c>
      <c r="T150" s="1" t="s">
        <v>85</v>
      </c>
      <c r="U150" s="1" t="s">
        <v>52</v>
      </c>
      <c r="V150" s="1" t="s">
        <v>49</v>
      </c>
      <c r="W150" s="1">
        <v>2</v>
      </c>
      <c r="X150" s="1" t="s">
        <v>52</v>
      </c>
      <c r="Y150" s="1" t="s">
        <v>111</v>
      </c>
      <c r="Z150" s="1" t="s">
        <v>102</v>
      </c>
      <c r="AA150" s="1">
        <v>2</v>
      </c>
      <c r="AB150" s="1">
        <v>2</v>
      </c>
      <c r="AC150" s="1" t="s">
        <v>49</v>
      </c>
      <c r="AD150" s="1" t="s">
        <v>49</v>
      </c>
      <c r="AE150" s="1" t="s">
        <v>55</v>
      </c>
      <c r="AF150" s="1">
        <v>4</v>
      </c>
      <c r="AG150" s="1" t="s">
        <v>95</v>
      </c>
      <c r="AH150" s="1" t="s">
        <v>74</v>
      </c>
      <c r="AI150" s="1" t="s">
        <v>49</v>
      </c>
      <c r="AJ150" s="1" t="s">
        <v>58</v>
      </c>
      <c r="AK150" s="1" t="s">
        <v>89</v>
      </c>
      <c r="AL150" s="1" t="s">
        <v>279</v>
      </c>
      <c r="AM150" s="1" t="s">
        <v>49</v>
      </c>
      <c r="AN150" s="1" t="s">
        <v>117</v>
      </c>
      <c r="AO150" s="1">
        <v>2</v>
      </c>
      <c r="AP150" s="1" t="s">
        <v>77</v>
      </c>
      <c r="AQ150" s="1" t="s">
        <v>105</v>
      </c>
      <c r="AR150" s="1" t="s">
        <v>79</v>
      </c>
      <c r="AS150" s="1" t="s">
        <v>80</v>
      </c>
      <c r="AT150" s="1" t="s">
        <v>66</v>
      </c>
      <c r="AU150" s="1" t="s">
        <v>257</v>
      </c>
      <c r="AV150" s="2" t="s">
        <v>346</v>
      </c>
    </row>
    <row r="151" spans="1:48" ht="12.75" x14ac:dyDescent="0.2">
      <c r="A151" s="7">
        <v>42685.617273067124</v>
      </c>
      <c r="B151" s="1" t="s">
        <v>82</v>
      </c>
      <c r="C151" s="1">
        <v>4</v>
      </c>
      <c r="D151" s="1" t="s">
        <v>52</v>
      </c>
      <c r="E151" s="1">
        <v>3</v>
      </c>
      <c r="F151" s="1" t="s">
        <v>68</v>
      </c>
      <c r="G151" s="1">
        <v>4</v>
      </c>
      <c r="H151" s="1">
        <v>3</v>
      </c>
      <c r="I151" s="1">
        <v>5</v>
      </c>
      <c r="J151" s="1" t="s">
        <v>49</v>
      </c>
      <c r="K151" s="1" t="s">
        <v>83</v>
      </c>
      <c r="L151" s="1" t="s">
        <v>49</v>
      </c>
      <c r="M151" s="1" t="s">
        <v>49</v>
      </c>
      <c r="N151" s="1" t="s">
        <v>52</v>
      </c>
      <c r="O151" s="1" t="s">
        <v>52</v>
      </c>
      <c r="P151" s="1">
        <v>2</v>
      </c>
      <c r="Q151" s="1">
        <v>3</v>
      </c>
      <c r="R151" s="1">
        <v>5</v>
      </c>
      <c r="S151" s="1" t="s">
        <v>150</v>
      </c>
      <c r="T151" s="1" t="s">
        <v>59</v>
      </c>
      <c r="U151" s="1" t="s">
        <v>52</v>
      </c>
      <c r="V151" s="1" t="s">
        <v>49</v>
      </c>
      <c r="W151" s="1">
        <v>5</v>
      </c>
      <c r="X151" s="1" t="s">
        <v>49</v>
      </c>
      <c r="Y151" s="1" t="s">
        <v>347</v>
      </c>
      <c r="Z151" s="1" t="s">
        <v>67</v>
      </c>
      <c r="AA151" s="1">
        <v>5</v>
      </c>
      <c r="AB151" s="1">
        <v>5</v>
      </c>
      <c r="AC151" s="1" t="s">
        <v>49</v>
      </c>
      <c r="AD151" s="1" t="s">
        <v>49</v>
      </c>
      <c r="AE151" s="1" t="s">
        <v>103</v>
      </c>
      <c r="AF151" s="1">
        <v>2</v>
      </c>
      <c r="AG151" s="1" t="s">
        <v>88</v>
      </c>
      <c r="AH151" s="1" t="s">
        <v>109</v>
      </c>
      <c r="AI151" s="1" t="s">
        <v>52</v>
      </c>
      <c r="AJ151" s="1" t="s">
        <v>75</v>
      </c>
      <c r="AK151" s="1" t="s">
        <v>89</v>
      </c>
      <c r="AL151" s="1" t="s">
        <v>122</v>
      </c>
      <c r="AM151" s="1" t="s">
        <v>52</v>
      </c>
      <c r="AN151" s="1" t="s">
        <v>89</v>
      </c>
      <c r="AO151" s="1">
        <v>5</v>
      </c>
      <c r="AP151" s="1" t="s">
        <v>91</v>
      </c>
      <c r="AQ151" s="1" t="s">
        <v>97</v>
      </c>
      <c r="AR151" s="1" t="s">
        <v>64</v>
      </c>
      <c r="AS151" s="1" t="s">
        <v>80</v>
      </c>
      <c r="AT151" s="1" t="s">
        <v>68</v>
      </c>
      <c r="AU151" s="1" t="s">
        <v>263</v>
      </c>
      <c r="AV151" s="70" t="s">
        <v>348</v>
      </c>
    </row>
    <row r="152" spans="1:48" ht="12.75" x14ac:dyDescent="0.2">
      <c r="A152" s="7">
        <v>42685.619038993056</v>
      </c>
      <c r="B152" s="1" t="s">
        <v>48</v>
      </c>
      <c r="C152" s="1">
        <v>4</v>
      </c>
      <c r="D152" s="1" t="s">
        <v>49</v>
      </c>
      <c r="E152" s="1">
        <v>0</v>
      </c>
      <c r="F152" s="1" t="s">
        <v>50</v>
      </c>
      <c r="G152" s="1">
        <v>1</v>
      </c>
      <c r="H152" s="1">
        <v>1</v>
      </c>
      <c r="I152" s="1">
        <v>1</v>
      </c>
      <c r="J152" s="1" t="s">
        <v>52</v>
      </c>
      <c r="K152" s="1" t="s">
        <v>69</v>
      </c>
      <c r="L152" s="1" t="s">
        <v>49</v>
      </c>
      <c r="M152" s="1" t="s">
        <v>52</v>
      </c>
      <c r="N152" s="1" t="s">
        <v>49</v>
      </c>
      <c r="O152" s="1" t="s">
        <v>49</v>
      </c>
      <c r="P152" s="1">
        <v>3</v>
      </c>
      <c r="Q152" s="1">
        <v>3</v>
      </c>
      <c r="R152" s="1">
        <v>8</v>
      </c>
      <c r="S152" s="1" t="s">
        <v>92</v>
      </c>
      <c r="T152" s="1" t="s">
        <v>54</v>
      </c>
      <c r="U152" s="1" t="s">
        <v>52</v>
      </c>
      <c r="V152" s="1" t="s">
        <v>49</v>
      </c>
      <c r="W152" s="1">
        <v>7</v>
      </c>
      <c r="X152" s="1" t="s">
        <v>49</v>
      </c>
      <c r="Y152" s="1" t="s">
        <v>255</v>
      </c>
      <c r="Z152" s="1" t="s">
        <v>151</v>
      </c>
      <c r="AA152" s="1">
        <v>6</v>
      </c>
      <c r="AB152" s="1">
        <v>5</v>
      </c>
      <c r="AC152" s="1" t="s">
        <v>49</v>
      </c>
      <c r="AD152" s="1" t="s">
        <v>52</v>
      </c>
      <c r="AE152" s="1" t="s">
        <v>72</v>
      </c>
      <c r="AF152" s="1">
        <v>3</v>
      </c>
      <c r="AG152" s="1" t="s">
        <v>88</v>
      </c>
      <c r="AH152" s="1" t="s">
        <v>74</v>
      </c>
      <c r="AI152" s="1" t="s">
        <v>52</v>
      </c>
      <c r="AJ152" s="1" t="s">
        <v>75</v>
      </c>
      <c r="AK152" s="1" t="s">
        <v>54</v>
      </c>
      <c r="AL152" s="1" t="s">
        <v>132</v>
      </c>
      <c r="AM152" s="1" t="s">
        <v>49</v>
      </c>
      <c r="AN152" s="1" t="s">
        <v>90</v>
      </c>
      <c r="AO152" s="1">
        <v>7</v>
      </c>
      <c r="AP152" s="1" t="s">
        <v>77</v>
      </c>
      <c r="AQ152" s="1" t="s">
        <v>78</v>
      </c>
      <c r="AR152" s="1" t="s">
        <v>64</v>
      </c>
      <c r="AS152" s="1" t="s">
        <v>80</v>
      </c>
      <c r="AT152" s="1" t="s">
        <v>98</v>
      </c>
      <c r="AU152" s="1" t="s">
        <v>257</v>
      </c>
      <c r="AV152" s="70" t="s">
        <v>349</v>
      </c>
    </row>
    <row r="153" spans="1:48" ht="12.75" x14ac:dyDescent="0.2">
      <c r="A153" s="7">
        <v>42685.62148908565</v>
      </c>
      <c r="B153" s="1" t="s">
        <v>82</v>
      </c>
      <c r="C153" s="1">
        <v>1</v>
      </c>
      <c r="D153" s="1" t="s">
        <v>52</v>
      </c>
      <c r="E153" s="1">
        <v>1</v>
      </c>
      <c r="F153" s="1" t="s">
        <v>68</v>
      </c>
      <c r="G153" s="1">
        <v>2</v>
      </c>
      <c r="H153" s="1">
        <v>2</v>
      </c>
      <c r="I153" s="1">
        <v>4</v>
      </c>
      <c r="J153" s="1" t="s">
        <v>52</v>
      </c>
      <c r="K153" s="1" t="s">
        <v>99</v>
      </c>
      <c r="L153" s="1" t="s">
        <v>49</v>
      </c>
      <c r="M153" s="1" t="s">
        <v>52</v>
      </c>
      <c r="N153" s="1" t="s">
        <v>52</v>
      </c>
      <c r="O153" s="1" t="s">
        <v>49</v>
      </c>
      <c r="P153" s="1">
        <v>1</v>
      </c>
      <c r="Q153" s="1">
        <v>1</v>
      </c>
      <c r="R153" s="1">
        <v>5</v>
      </c>
      <c r="S153" s="1" t="s">
        <v>92</v>
      </c>
      <c r="T153" s="1" t="s">
        <v>59</v>
      </c>
      <c r="U153" s="1" t="s">
        <v>49</v>
      </c>
      <c r="V153" s="1" t="s">
        <v>49</v>
      </c>
      <c r="W153" s="1">
        <v>2</v>
      </c>
      <c r="X153" s="1" t="s">
        <v>49</v>
      </c>
      <c r="Y153" s="1" t="s">
        <v>139</v>
      </c>
      <c r="Z153" s="1" t="s">
        <v>302</v>
      </c>
      <c r="AA153" s="1">
        <v>2</v>
      </c>
      <c r="AB153" s="1">
        <v>2</v>
      </c>
      <c r="AC153" s="1" t="s">
        <v>49</v>
      </c>
      <c r="AD153" s="1" t="s">
        <v>49</v>
      </c>
      <c r="AE153" s="1" t="s">
        <v>55</v>
      </c>
      <c r="AF153" s="1">
        <v>3</v>
      </c>
      <c r="AG153" s="1" t="s">
        <v>73</v>
      </c>
      <c r="AH153" s="1" t="s">
        <v>57</v>
      </c>
      <c r="AI153" s="1" t="s">
        <v>52</v>
      </c>
      <c r="AJ153" s="1" t="s">
        <v>58</v>
      </c>
      <c r="AK153" s="1" t="s">
        <v>59</v>
      </c>
      <c r="AL153" s="1" t="s">
        <v>163</v>
      </c>
      <c r="AM153" s="1" t="s">
        <v>52</v>
      </c>
      <c r="AN153" s="1" t="s">
        <v>61</v>
      </c>
      <c r="AO153" s="1">
        <v>1</v>
      </c>
      <c r="AP153" s="1" t="s">
        <v>77</v>
      </c>
      <c r="AQ153" s="1" t="s">
        <v>78</v>
      </c>
      <c r="AR153" s="1" t="s">
        <v>64</v>
      </c>
      <c r="AS153" s="1" t="s">
        <v>80</v>
      </c>
      <c r="AT153" s="1" t="s">
        <v>98</v>
      </c>
      <c r="AU153" s="1" t="s">
        <v>263</v>
      </c>
      <c r="AV153" s="68" t="s">
        <v>350</v>
      </c>
    </row>
    <row r="154" spans="1:48" ht="12.75" x14ac:dyDescent="0.2">
      <c r="A154" s="7">
        <v>42685.622975682869</v>
      </c>
      <c r="B154" s="1" t="s">
        <v>48</v>
      </c>
      <c r="C154" s="1">
        <v>1</v>
      </c>
      <c r="D154" s="1" t="s">
        <v>49</v>
      </c>
      <c r="E154" s="1">
        <v>3</v>
      </c>
      <c r="F154" s="1" t="s">
        <v>68</v>
      </c>
      <c r="G154" s="1">
        <v>1</v>
      </c>
      <c r="H154" s="1">
        <v>1</v>
      </c>
      <c r="I154" s="1">
        <v>4</v>
      </c>
      <c r="J154" s="1" t="s">
        <v>49</v>
      </c>
      <c r="K154" s="1" t="s">
        <v>113</v>
      </c>
      <c r="L154" s="1" t="s">
        <v>49</v>
      </c>
      <c r="M154" s="1" t="s">
        <v>52</v>
      </c>
      <c r="N154" s="1" t="s">
        <v>52</v>
      </c>
      <c r="O154" s="1" t="s">
        <v>49</v>
      </c>
      <c r="P154" s="1">
        <v>2</v>
      </c>
      <c r="Q154" s="1">
        <v>4</v>
      </c>
      <c r="R154" s="1">
        <v>10</v>
      </c>
      <c r="S154" s="1" t="s">
        <v>233</v>
      </c>
      <c r="T154" s="1" t="s">
        <v>54</v>
      </c>
      <c r="U154" s="1" t="s">
        <v>49</v>
      </c>
      <c r="V154" s="1" t="s">
        <v>49</v>
      </c>
      <c r="W154" s="1">
        <v>2</v>
      </c>
      <c r="X154" s="1" t="s">
        <v>49</v>
      </c>
      <c r="Y154" s="1" t="s">
        <v>246</v>
      </c>
      <c r="Z154" s="1" t="s">
        <v>102</v>
      </c>
      <c r="AA154" s="1">
        <v>1</v>
      </c>
      <c r="AB154" s="1">
        <v>2</v>
      </c>
      <c r="AC154" s="1" t="s">
        <v>49</v>
      </c>
      <c r="AD154" s="1" t="s">
        <v>49</v>
      </c>
      <c r="AE154" s="1" t="s">
        <v>55</v>
      </c>
      <c r="AF154" s="1">
        <v>4</v>
      </c>
      <c r="AG154" s="1" t="s">
        <v>73</v>
      </c>
      <c r="AH154" s="1" t="s">
        <v>57</v>
      </c>
      <c r="AI154" s="1" t="s">
        <v>52</v>
      </c>
      <c r="AJ154" s="1" t="s">
        <v>58</v>
      </c>
      <c r="AK154" s="1" t="s">
        <v>59</v>
      </c>
      <c r="AL154" s="1" t="s">
        <v>224</v>
      </c>
      <c r="AM154" s="1" t="s">
        <v>52</v>
      </c>
      <c r="AN154" s="1" t="s">
        <v>61</v>
      </c>
      <c r="AO154" s="1">
        <v>2</v>
      </c>
      <c r="AP154" s="1" t="s">
        <v>77</v>
      </c>
      <c r="AQ154" s="1" t="s">
        <v>78</v>
      </c>
      <c r="AR154" s="1" t="s">
        <v>79</v>
      </c>
      <c r="AS154" s="1" t="s">
        <v>80</v>
      </c>
      <c r="AT154" s="1" t="s">
        <v>68</v>
      </c>
      <c r="AU154" s="1" t="s">
        <v>263</v>
      </c>
    </row>
    <row r="155" spans="1:48" ht="12.75" x14ac:dyDescent="0.2">
      <c r="A155" s="7">
        <v>42685.624615231485</v>
      </c>
      <c r="B155" s="1" t="s">
        <v>82</v>
      </c>
      <c r="C155" s="1">
        <v>5</v>
      </c>
      <c r="D155" s="1" t="s">
        <v>52</v>
      </c>
      <c r="E155" s="1">
        <v>4</v>
      </c>
      <c r="F155" s="1" t="s">
        <v>50</v>
      </c>
      <c r="G155" s="1">
        <v>1</v>
      </c>
      <c r="H155" s="1">
        <v>1</v>
      </c>
      <c r="I155" s="1">
        <v>3</v>
      </c>
      <c r="J155" s="1" t="s">
        <v>52</v>
      </c>
      <c r="K155" s="1" t="s">
        <v>51</v>
      </c>
      <c r="L155" s="1" t="s">
        <v>49</v>
      </c>
      <c r="M155" s="1" t="s">
        <v>49</v>
      </c>
      <c r="N155" s="1" t="s">
        <v>52</v>
      </c>
      <c r="O155" s="1" t="s">
        <v>52</v>
      </c>
      <c r="P155" s="1">
        <v>1</v>
      </c>
      <c r="Q155" s="1">
        <v>2</v>
      </c>
      <c r="R155" s="1">
        <v>8</v>
      </c>
      <c r="S155" s="1" t="s">
        <v>233</v>
      </c>
      <c r="T155" s="1" t="s">
        <v>59</v>
      </c>
      <c r="U155" s="1" t="s">
        <v>49</v>
      </c>
      <c r="V155" s="1" t="s">
        <v>49</v>
      </c>
      <c r="W155" s="1">
        <v>5</v>
      </c>
      <c r="X155" s="1" t="s">
        <v>49</v>
      </c>
      <c r="Y155" s="1" t="s">
        <v>139</v>
      </c>
      <c r="Z155" s="1" t="s">
        <v>87</v>
      </c>
      <c r="AA155" s="1">
        <v>3</v>
      </c>
      <c r="AB155" s="1">
        <v>2</v>
      </c>
      <c r="AC155" s="1" t="s">
        <v>49</v>
      </c>
      <c r="AD155" s="1" t="s">
        <v>49</v>
      </c>
      <c r="AE155" s="1" t="s">
        <v>55</v>
      </c>
      <c r="AF155" s="1">
        <v>5</v>
      </c>
      <c r="AG155" s="1" t="s">
        <v>95</v>
      </c>
      <c r="AH155" s="1" t="s">
        <v>131</v>
      </c>
      <c r="AI155" s="1" t="s">
        <v>52</v>
      </c>
      <c r="AJ155" s="1" t="s">
        <v>58</v>
      </c>
      <c r="AK155" s="1" t="s">
        <v>54</v>
      </c>
      <c r="AL155" s="1" t="s">
        <v>132</v>
      </c>
      <c r="AM155" s="1" t="s">
        <v>52</v>
      </c>
      <c r="AN155" s="1" t="s">
        <v>61</v>
      </c>
      <c r="AO155" s="1">
        <v>5</v>
      </c>
      <c r="AP155" s="1" t="s">
        <v>77</v>
      </c>
      <c r="AQ155" s="1" t="s">
        <v>78</v>
      </c>
      <c r="AR155" s="1" t="s">
        <v>64</v>
      </c>
      <c r="AS155" s="1" t="s">
        <v>80</v>
      </c>
      <c r="AT155" s="1" t="s">
        <v>66</v>
      </c>
      <c r="AU155" s="1" t="s">
        <v>263</v>
      </c>
      <c r="AV155" s="68" t="s">
        <v>351</v>
      </c>
    </row>
    <row r="156" spans="1:48" ht="12.75" x14ac:dyDescent="0.2">
      <c r="A156" s="7">
        <v>42685.634655462964</v>
      </c>
      <c r="B156" s="1" t="s">
        <v>48</v>
      </c>
      <c r="C156" s="1">
        <v>4</v>
      </c>
      <c r="D156" s="1" t="s">
        <v>49</v>
      </c>
      <c r="E156" s="1">
        <v>4</v>
      </c>
      <c r="F156" s="1" t="s">
        <v>68</v>
      </c>
      <c r="G156" s="1">
        <v>1</v>
      </c>
      <c r="H156" s="1">
        <v>4</v>
      </c>
      <c r="I156" s="1">
        <v>5</v>
      </c>
      <c r="J156" s="1" t="s">
        <v>52</v>
      </c>
      <c r="K156" s="1" t="s">
        <v>51</v>
      </c>
      <c r="L156" s="1" t="s">
        <v>49</v>
      </c>
      <c r="M156" s="1" t="s">
        <v>52</v>
      </c>
      <c r="N156" s="1" t="s">
        <v>52</v>
      </c>
      <c r="O156" s="1" t="s">
        <v>52</v>
      </c>
      <c r="P156" s="1">
        <v>4</v>
      </c>
      <c r="Q156" s="1">
        <v>4</v>
      </c>
      <c r="R156" s="1">
        <v>9</v>
      </c>
      <c r="S156" s="1" t="s">
        <v>269</v>
      </c>
      <c r="T156" s="1" t="s">
        <v>85</v>
      </c>
      <c r="U156" s="1" t="s">
        <v>52</v>
      </c>
      <c r="V156" s="1" t="s">
        <v>49</v>
      </c>
      <c r="W156" s="1">
        <v>9</v>
      </c>
      <c r="X156" s="1" t="s">
        <v>49</v>
      </c>
      <c r="Y156" s="1" t="s">
        <v>278</v>
      </c>
      <c r="Z156" s="1" t="s">
        <v>102</v>
      </c>
      <c r="AA156" s="1">
        <v>3</v>
      </c>
      <c r="AB156" s="1">
        <v>5</v>
      </c>
      <c r="AC156" s="1" t="s">
        <v>49</v>
      </c>
      <c r="AD156" s="1" t="s">
        <v>49</v>
      </c>
      <c r="AE156" s="1" t="s">
        <v>55</v>
      </c>
      <c r="AF156" s="1">
        <v>1</v>
      </c>
      <c r="AG156" s="1" t="s">
        <v>95</v>
      </c>
      <c r="AH156" s="1" t="s">
        <v>57</v>
      </c>
      <c r="AI156" s="1" t="s">
        <v>52</v>
      </c>
      <c r="AJ156" s="1" t="s">
        <v>58</v>
      </c>
      <c r="AK156" s="1" t="s">
        <v>54</v>
      </c>
      <c r="AL156" s="1" t="s">
        <v>136</v>
      </c>
      <c r="AM156" s="1" t="s">
        <v>52</v>
      </c>
      <c r="AN156" s="1" t="s">
        <v>90</v>
      </c>
      <c r="AO156" s="1">
        <v>4</v>
      </c>
      <c r="AP156" s="1" t="s">
        <v>91</v>
      </c>
      <c r="AQ156" s="1" t="s">
        <v>78</v>
      </c>
      <c r="AR156" s="1" t="s">
        <v>64</v>
      </c>
      <c r="AS156" s="1" t="s">
        <v>80</v>
      </c>
      <c r="AT156" s="1" t="s">
        <v>66</v>
      </c>
      <c r="AU156" s="1" t="s">
        <v>263</v>
      </c>
      <c r="AV156" s="68" t="s">
        <v>352</v>
      </c>
    </row>
    <row r="157" spans="1:48" ht="12.75" x14ac:dyDescent="0.2">
      <c r="A157" s="7">
        <v>42685.636403310185</v>
      </c>
      <c r="B157" s="1" t="s">
        <v>82</v>
      </c>
      <c r="C157" s="1">
        <v>5</v>
      </c>
      <c r="D157" s="1" t="s">
        <v>52</v>
      </c>
      <c r="E157" s="1">
        <v>3</v>
      </c>
      <c r="F157" s="1" t="s">
        <v>68</v>
      </c>
      <c r="G157" s="1">
        <v>1</v>
      </c>
      <c r="H157" s="1">
        <v>6</v>
      </c>
      <c r="I157" s="1">
        <v>5</v>
      </c>
      <c r="J157" s="1" t="s">
        <v>52</v>
      </c>
      <c r="K157" s="1" t="s">
        <v>69</v>
      </c>
      <c r="L157" s="1" t="s">
        <v>49</v>
      </c>
      <c r="M157" s="1" t="s">
        <v>52</v>
      </c>
      <c r="N157" s="1" t="s">
        <v>52</v>
      </c>
      <c r="O157" s="1" t="s">
        <v>52</v>
      </c>
      <c r="P157" s="1">
        <v>5</v>
      </c>
      <c r="Q157" s="1">
        <v>6</v>
      </c>
      <c r="R157" s="1">
        <v>5</v>
      </c>
      <c r="S157" s="1" t="s">
        <v>150</v>
      </c>
      <c r="T157" s="1" t="s">
        <v>59</v>
      </c>
      <c r="U157" s="1" t="s">
        <v>52</v>
      </c>
      <c r="V157" s="1" t="s">
        <v>49</v>
      </c>
      <c r="W157" s="1">
        <v>1</v>
      </c>
      <c r="X157" s="1" t="s">
        <v>52</v>
      </c>
      <c r="Y157" s="1" t="s">
        <v>71</v>
      </c>
      <c r="Z157" s="1" t="s">
        <v>87</v>
      </c>
      <c r="AA157" s="1">
        <v>5</v>
      </c>
      <c r="AB157" s="1">
        <v>4</v>
      </c>
      <c r="AC157" s="1" t="s">
        <v>49</v>
      </c>
      <c r="AD157" s="1" t="s">
        <v>52</v>
      </c>
      <c r="AE157" s="1" t="s">
        <v>121</v>
      </c>
      <c r="AF157" s="1">
        <v>1</v>
      </c>
      <c r="AG157" s="1" t="s">
        <v>56</v>
      </c>
      <c r="AH157" s="1" t="s">
        <v>131</v>
      </c>
      <c r="AI157" s="1" t="s">
        <v>52</v>
      </c>
      <c r="AJ157" s="1" t="s">
        <v>58</v>
      </c>
      <c r="AK157" s="1" t="s">
        <v>54</v>
      </c>
      <c r="AL157" s="1" t="s">
        <v>279</v>
      </c>
      <c r="AM157" s="1" t="s">
        <v>52</v>
      </c>
      <c r="AN157" s="1" t="s">
        <v>61</v>
      </c>
      <c r="AO157" s="1">
        <v>1</v>
      </c>
      <c r="AP157" s="1" t="s">
        <v>77</v>
      </c>
      <c r="AQ157" s="1" t="s">
        <v>78</v>
      </c>
      <c r="AR157" s="1" t="s">
        <v>64</v>
      </c>
      <c r="AS157" s="1" t="s">
        <v>80</v>
      </c>
      <c r="AT157" s="1" t="s">
        <v>68</v>
      </c>
      <c r="AU157" s="1" t="s">
        <v>257</v>
      </c>
      <c r="AV157" s="68" t="s">
        <v>353</v>
      </c>
    </row>
    <row r="158" spans="1:48" ht="12.75" x14ac:dyDescent="0.2">
      <c r="A158" s="7">
        <v>42685.637855937501</v>
      </c>
      <c r="B158" s="1" t="s">
        <v>48</v>
      </c>
      <c r="C158" s="1">
        <v>4</v>
      </c>
      <c r="D158" s="1" t="s">
        <v>49</v>
      </c>
      <c r="E158" s="1">
        <v>3</v>
      </c>
      <c r="F158" s="1" t="s">
        <v>68</v>
      </c>
      <c r="G158" s="1">
        <v>2</v>
      </c>
      <c r="H158" s="1">
        <v>3</v>
      </c>
      <c r="I158" s="1">
        <v>3</v>
      </c>
      <c r="J158" s="1" t="s">
        <v>49</v>
      </c>
      <c r="K158" s="1" t="s">
        <v>83</v>
      </c>
      <c r="L158" s="1" t="s">
        <v>49</v>
      </c>
      <c r="M158" s="1" t="s">
        <v>52</v>
      </c>
      <c r="N158" s="1" t="s">
        <v>49</v>
      </c>
      <c r="O158" s="1" t="s">
        <v>49</v>
      </c>
      <c r="P158" s="1">
        <v>4</v>
      </c>
      <c r="Q158" s="1">
        <v>6</v>
      </c>
      <c r="R158" s="1">
        <v>5</v>
      </c>
      <c r="S158" s="1" t="s">
        <v>70</v>
      </c>
      <c r="T158" s="1" t="s">
        <v>85</v>
      </c>
      <c r="U158" s="1" t="s">
        <v>52</v>
      </c>
      <c r="V158" s="1" t="s">
        <v>49</v>
      </c>
      <c r="W158" s="1">
        <v>5</v>
      </c>
      <c r="X158" s="1" t="s">
        <v>49</v>
      </c>
      <c r="Y158" s="1" t="s">
        <v>71</v>
      </c>
      <c r="Z158" s="1" t="s">
        <v>67</v>
      </c>
      <c r="AA158" s="1">
        <v>6</v>
      </c>
      <c r="AB158" s="1">
        <v>1</v>
      </c>
      <c r="AC158" s="1" t="s">
        <v>49</v>
      </c>
      <c r="AD158" s="1" t="s">
        <v>49</v>
      </c>
      <c r="AE158" s="1" t="s">
        <v>121</v>
      </c>
      <c r="AF158" s="1">
        <v>2</v>
      </c>
      <c r="AG158" s="1" t="s">
        <v>167</v>
      </c>
      <c r="AH158" s="1" t="s">
        <v>74</v>
      </c>
      <c r="AI158" s="1" t="s">
        <v>52</v>
      </c>
      <c r="AJ158" s="1" t="s">
        <v>186</v>
      </c>
      <c r="AK158" s="1" t="s">
        <v>54</v>
      </c>
      <c r="AL158" s="1" t="s">
        <v>96</v>
      </c>
      <c r="AM158" s="1" t="s">
        <v>52</v>
      </c>
      <c r="AN158" s="1" t="s">
        <v>61</v>
      </c>
      <c r="AO158" s="1">
        <v>4</v>
      </c>
      <c r="AP158" s="1" t="s">
        <v>77</v>
      </c>
      <c r="AQ158" s="1" t="s">
        <v>354</v>
      </c>
      <c r="AR158" s="1" t="s">
        <v>64</v>
      </c>
      <c r="AS158" s="1" t="s">
        <v>80</v>
      </c>
      <c r="AT158" s="1" t="s">
        <v>68</v>
      </c>
      <c r="AU158" s="1" t="s">
        <v>257</v>
      </c>
    </row>
    <row r="159" spans="1:48" ht="12.75" x14ac:dyDescent="0.2">
      <c r="A159" s="7">
        <v>42685.639850694446</v>
      </c>
      <c r="B159" s="1" t="s">
        <v>48</v>
      </c>
      <c r="C159" s="1">
        <v>1</v>
      </c>
      <c r="D159" s="1" t="s">
        <v>52</v>
      </c>
      <c r="E159" s="1">
        <v>3</v>
      </c>
      <c r="F159" s="1" t="s">
        <v>68</v>
      </c>
      <c r="G159" s="1">
        <v>1</v>
      </c>
      <c r="H159" s="1">
        <v>5</v>
      </c>
      <c r="I159" s="1">
        <v>4</v>
      </c>
      <c r="J159" s="1" t="s">
        <v>52</v>
      </c>
      <c r="K159" s="1" t="s">
        <v>99</v>
      </c>
      <c r="L159" s="1" t="s">
        <v>52</v>
      </c>
      <c r="M159" s="1" t="s">
        <v>52</v>
      </c>
      <c r="N159" s="1" t="s">
        <v>52</v>
      </c>
      <c r="O159" s="1" t="s">
        <v>52</v>
      </c>
      <c r="P159" s="1">
        <v>3</v>
      </c>
      <c r="Q159" s="1">
        <v>3</v>
      </c>
      <c r="R159" s="1">
        <v>1</v>
      </c>
      <c r="S159" s="1" t="s">
        <v>233</v>
      </c>
      <c r="T159" s="1" t="s">
        <v>59</v>
      </c>
      <c r="U159" s="1" t="s">
        <v>49</v>
      </c>
      <c r="V159" s="1" t="s">
        <v>49</v>
      </c>
      <c r="W159" s="1">
        <v>1</v>
      </c>
      <c r="X159" s="1" t="s">
        <v>49</v>
      </c>
      <c r="Y159" s="1" t="s">
        <v>147</v>
      </c>
      <c r="Z159" s="1" t="s">
        <v>67</v>
      </c>
      <c r="AA159" s="1">
        <v>5</v>
      </c>
      <c r="AB159" s="1">
        <v>6</v>
      </c>
      <c r="AC159" s="1" t="s">
        <v>49</v>
      </c>
      <c r="AD159" s="1" t="s">
        <v>49</v>
      </c>
      <c r="AE159" s="1" t="s">
        <v>72</v>
      </c>
      <c r="AF159" s="1">
        <v>2</v>
      </c>
      <c r="AG159" s="1" t="s">
        <v>167</v>
      </c>
      <c r="AH159" s="1" t="s">
        <v>109</v>
      </c>
      <c r="AI159" s="1" t="s">
        <v>52</v>
      </c>
      <c r="AJ159" s="1" t="s">
        <v>58</v>
      </c>
      <c r="AK159" s="1" t="s">
        <v>59</v>
      </c>
      <c r="AL159" s="1" t="s">
        <v>96</v>
      </c>
      <c r="AM159" s="1" t="s">
        <v>52</v>
      </c>
      <c r="AN159" s="1" t="s">
        <v>90</v>
      </c>
      <c r="AO159" s="1">
        <v>1</v>
      </c>
      <c r="AP159" s="1" t="s">
        <v>169</v>
      </c>
      <c r="AQ159" s="1" t="s">
        <v>97</v>
      </c>
      <c r="AR159" s="1" t="s">
        <v>64</v>
      </c>
      <c r="AS159" s="1" t="s">
        <v>65</v>
      </c>
      <c r="AT159" s="1" t="s">
        <v>68</v>
      </c>
      <c r="AU159" s="1" t="s">
        <v>263</v>
      </c>
      <c r="AV159" s="69" t="s">
        <v>355</v>
      </c>
    </row>
    <row r="160" spans="1:48" ht="12.75" x14ac:dyDescent="0.2">
      <c r="A160" s="7">
        <v>42685.641444189816</v>
      </c>
      <c r="B160" s="1" t="s">
        <v>48</v>
      </c>
      <c r="C160" s="1">
        <v>3</v>
      </c>
      <c r="D160" s="1" t="s">
        <v>49</v>
      </c>
      <c r="E160" s="1">
        <v>3</v>
      </c>
      <c r="F160" s="1" t="s">
        <v>50</v>
      </c>
      <c r="G160" s="1">
        <v>1</v>
      </c>
      <c r="H160" s="1">
        <v>3</v>
      </c>
      <c r="I160" s="1">
        <v>6</v>
      </c>
      <c r="J160" s="1" t="s">
        <v>52</v>
      </c>
      <c r="K160" s="1" t="s">
        <v>99</v>
      </c>
      <c r="L160" s="1" t="s">
        <v>49</v>
      </c>
      <c r="M160" s="1" t="s">
        <v>52</v>
      </c>
      <c r="N160" s="1" t="s">
        <v>52</v>
      </c>
      <c r="O160" s="1" t="s">
        <v>49</v>
      </c>
      <c r="P160" s="1">
        <v>10</v>
      </c>
      <c r="Q160" s="1">
        <v>5</v>
      </c>
      <c r="R160" s="1">
        <v>10</v>
      </c>
      <c r="S160" s="1" t="s">
        <v>176</v>
      </c>
      <c r="T160" s="1" t="s">
        <v>54</v>
      </c>
      <c r="U160" s="1" t="s">
        <v>49</v>
      </c>
      <c r="V160" s="1" t="s">
        <v>49</v>
      </c>
      <c r="W160" s="1">
        <v>1</v>
      </c>
      <c r="X160" s="1" t="s">
        <v>49</v>
      </c>
      <c r="Y160" s="1" t="s">
        <v>71</v>
      </c>
      <c r="Z160" s="1" t="s">
        <v>67</v>
      </c>
      <c r="AA160" s="1">
        <v>3</v>
      </c>
      <c r="AB160" s="1">
        <v>2</v>
      </c>
      <c r="AC160" s="1" t="s">
        <v>49</v>
      </c>
      <c r="AD160" s="1" t="s">
        <v>49</v>
      </c>
      <c r="AE160" s="1" t="s">
        <v>72</v>
      </c>
      <c r="AF160" s="1">
        <v>2</v>
      </c>
      <c r="AG160" s="1" t="s">
        <v>95</v>
      </c>
      <c r="AH160" s="1" t="s">
        <v>57</v>
      </c>
      <c r="AI160" s="1" t="s">
        <v>49</v>
      </c>
      <c r="AJ160" s="1" t="s">
        <v>75</v>
      </c>
      <c r="AK160" s="1" t="s">
        <v>89</v>
      </c>
      <c r="AL160" s="1" t="s">
        <v>163</v>
      </c>
      <c r="AM160" s="1" t="s">
        <v>52</v>
      </c>
      <c r="AN160" s="1" t="s">
        <v>61</v>
      </c>
      <c r="AO160" s="1">
        <v>1</v>
      </c>
      <c r="AP160" s="1" t="s">
        <v>169</v>
      </c>
      <c r="AQ160" s="1" t="s">
        <v>105</v>
      </c>
      <c r="AR160" s="1" t="s">
        <v>79</v>
      </c>
      <c r="AS160" s="1" t="s">
        <v>65</v>
      </c>
      <c r="AT160" s="1" t="s">
        <v>68</v>
      </c>
      <c r="AU160" s="1" t="s">
        <v>257</v>
      </c>
      <c r="AV160" s="70" t="s">
        <v>356</v>
      </c>
    </row>
    <row r="161" spans="1:48" ht="12.75" x14ac:dyDescent="0.2">
      <c r="A161" s="7">
        <v>42685.642921678242</v>
      </c>
      <c r="B161" s="1" t="s">
        <v>48</v>
      </c>
      <c r="C161" s="1">
        <v>4</v>
      </c>
      <c r="D161" s="1" t="s">
        <v>49</v>
      </c>
      <c r="E161" s="1">
        <v>2</v>
      </c>
      <c r="F161" s="1" t="s">
        <v>68</v>
      </c>
      <c r="G161" s="1">
        <v>1</v>
      </c>
      <c r="H161" s="1">
        <v>5</v>
      </c>
      <c r="I161" s="1">
        <v>4</v>
      </c>
      <c r="J161" s="1" t="s">
        <v>52</v>
      </c>
      <c r="K161" s="1" t="s">
        <v>83</v>
      </c>
      <c r="L161" s="1" t="s">
        <v>52</v>
      </c>
      <c r="M161" s="1" t="s">
        <v>52</v>
      </c>
      <c r="N161" s="1" t="s">
        <v>52</v>
      </c>
      <c r="O161" s="1" t="s">
        <v>52</v>
      </c>
      <c r="P161" s="1">
        <v>1</v>
      </c>
      <c r="Q161" s="1">
        <v>1</v>
      </c>
      <c r="R161" s="1">
        <v>3</v>
      </c>
      <c r="S161" s="1" t="s">
        <v>230</v>
      </c>
      <c r="T161" s="1" t="s">
        <v>59</v>
      </c>
      <c r="U161" s="1" t="s">
        <v>49</v>
      </c>
      <c r="V161" s="1" t="s">
        <v>49</v>
      </c>
      <c r="W161" s="1">
        <v>1</v>
      </c>
      <c r="X161" s="1" t="s">
        <v>49</v>
      </c>
      <c r="Y161" s="1" t="s">
        <v>147</v>
      </c>
      <c r="Z161" s="1" t="s">
        <v>67</v>
      </c>
      <c r="AA161" s="1">
        <v>6</v>
      </c>
      <c r="AB161" s="1">
        <v>6</v>
      </c>
      <c r="AC161" s="1" t="s">
        <v>49</v>
      </c>
      <c r="AD161" s="1" t="s">
        <v>49</v>
      </c>
      <c r="AE161" s="1" t="s">
        <v>72</v>
      </c>
      <c r="AF161" s="1">
        <v>1</v>
      </c>
      <c r="AG161" s="1" t="s">
        <v>88</v>
      </c>
      <c r="AH161" s="1" t="s">
        <v>109</v>
      </c>
      <c r="AI161" s="1" t="s">
        <v>49</v>
      </c>
      <c r="AJ161" s="1" t="s">
        <v>58</v>
      </c>
      <c r="AK161" s="1" t="s">
        <v>54</v>
      </c>
      <c r="AL161" s="1" t="s">
        <v>60</v>
      </c>
      <c r="AM161" s="1" t="s">
        <v>52</v>
      </c>
      <c r="AN161" s="1" t="s">
        <v>90</v>
      </c>
      <c r="AO161" s="1">
        <v>1</v>
      </c>
      <c r="AP161" s="1" t="s">
        <v>128</v>
      </c>
      <c r="AQ161" s="1" t="s">
        <v>164</v>
      </c>
      <c r="AR161" s="1" t="s">
        <v>79</v>
      </c>
      <c r="AS161" s="1" t="s">
        <v>65</v>
      </c>
      <c r="AT161" s="1" t="s">
        <v>66</v>
      </c>
      <c r="AU161" s="1" t="s">
        <v>257</v>
      </c>
    </row>
    <row r="162" spans="1:48" ht="12.75" x14ac:dyDescent="0.2">
      <c r="A162" s="7">
        <v>42685.644425532402</v>
      </c>
      <c r="B162" s="1" t="s">
        <v>48</v>
      </c>
      <c r="E162" s="1">
        <v>0</v>
      </c>
      <c r="G162" s="1">
        <v>2</v>
      </c>
      <c r="H162" s="1">
        <v>6</v>
      </c>
      <c r="I162" s="1">
        <v>6</v>
      </c>
      <c r="J162" s="1" t="s">
        <v>52</v>
      </c>
      <c r="K162" s="1" t="s">
        <v>83</v>
      </c>
      <c r="L162" s="1" t="s">
        <v>52</v>
      </c>
      <c r="M162" s="1" t="s">
        <v>52</v>
      </c>
      <c r="N162" s="1" t="s">
        <v>52</v>
      </c>
      <c r="O162" s="1" t="s">
        <v>52</v>
      </c>
      <c r="P162" s="1">
        <v>1</v>
      </c>
      <c r="Q162" s="1">
        <v>6</v>
      </c>
      <c r="R162" s="1">
        <v>1</v>
      </c>
      <c r="T162" s="1" t="s">
        <v>54</v>
      </c>
      <c r="U162" s="1" t="s">
        <v>49</v>
      </c>
      <c r="V162" s="1" t="s">
        <v>52</v>
      </c>
      <c r="AA162" s="1">
        <v>6</v>
      </c>
      <c r="AB162" s="1">
        <v>6</v>
      </c>
      <c r="AC162" s="1" t="s">
        <v>49</v>
      </c>
      <c r="AD162" s="1" t="s">
        <v>49</v>
      </c>
      <c r="AE162" s="1" t="s">
        <v>121</v>
      </c>
      <c r="AF162" s="1">
        <v>1</v>
      </c>
      <c r="AG162" s="1" t="s">
        <v>88</v>
      </c>
      <c r="AH162" s="1" t="s">
        <v>109</v>
      </c>
      <c r="AI162" s="1" t="s">
        <v>49</v>
      </c>
      <c r="AJ162" s="1" t="s">
        <v>58</v>
      </c>
      <c r="AK162" s="1" t="s">
        <v>54</v>
      </c>
      <c r="AM162" s="1" t="s">
        <v>52</v>
      </c>
      <c r="AN162" s="1" t="s">
        <v>61</v>
      </c>
      <c r="AO162" s="1">
        <v>1</v>
      </c>
      <c r="AP162" s="1" t="s">
        <v>169</v>
      </c>
      <c r="AQ162" s="1" t="s">
        <v>63</v>
      </c>
      <c r="AR162" s="1" t="s">
        <v>64</v>
      </c>
      <c r="AS162" s="1" t="s">
        <v>65</v>
      </c>
      <c r="AT162" s="1" t="s">
        <v>68</v>
      </c>
      <c r="AU162" s="1" t="s">
        <v>257</v>
      </c>
    </row>
    <row r="163" spans="1:48" ht="12.75" x14ac:dyDescent="0.2">
      <c r="A163" s="7">
        <v>42685.646070208335</v>
      </c>
      <c r="B163" s="1" t="s">
        <v>48</v>
      </c>
      <c r="C163" s="1">
        <v>1</v>
      </c>
      <c r="D163" s="1" t="s">
        <v>49</v>
      </c>
      <c r="E163" s="1">
        <v>0</v>
      </c>
      <c r="F163" s="1" t="s">
        <v>68</v>
      </c>
      <c r="G163" s="1">
        <v>3</v>
      </c>
      <c r="H163" s="1">
        <v>6</v>
      </c>
      <c r="I163" s="1">
        <v>6</v>
      </c>
      <c r="J163" s="1" t="s">
        <v>52</v>
      </c>
      <c r="K163" s="1" t="s">
        <v>69</v>
      </c>
      <c r="L163" s="1" t="s">
        <v>52</v>
      </c>
      <c r="M163" s="1" t="s">
        <v>52</v>
      </c>
      <c r="N163" s="1" t="s">
        <v>52</v>
      </c>
      <c r="O163" s="1" t="s">
        <v>52</v>
      </c>
      <c r="P163" s="1">
        <v>1</v>
      </c>
      <c r="Q163" s="1">
        <v>1</v>
      </c>
      <c r="R163" s="1">
        <v>2</v>
      </c>
      <c r="S163" s="1" t="s">
        <v>70</v>
      </c>
      <c r="T163" s="1" t="s">
        <v>59</v>
      </c>
      <c r="U163" s="1" t="s">
        <v>52</v>
      </c>
      <c r="V163" s="1" t="s">
        <v>49</v>
      </c>
      <c r="W163" s="1">
        <v>1</v>
      </c>
      <c r="X163" s="1" t="s">
        <v>52</v>
      </c>
      <c r="Y163" s="1" t="s">
        <v>71</v>
      </c>
      <c r="Z163" s="1" t="s">
        <v>67</v>
      </c>
      <c r="AA163" s="1">
        <v>1</v>
      </c>
      <c r="AB163" s="1">
        <v>3</v>
      </c>
      <c r="AC163" s="1" t="s">
        <v>52</v>
      </c>
      <c r="AP163" s="1" t="s">
        <v>169</v>
      </c>
      <c r="AQ163" s="1" t="s">
        <v>354</v>
      </c>
      <c r="AR163" s="1" t="s">
        <v>64</v>
      </c>
      <c r="AS163" s="1" t="s">
        <v>65</v>
      </c>
      <c r="AT163" s="1" t="s">
        <v>68</v>
      </c>
      <c r="AU163" s="1" t="s">
        <v>257</v>
      </c>
      <c r="AV163" s="68" t="s">
        <v>357</v>
      </c>
    </row>
    <row r="164" spans="1:48" ht="12.75" x14ac:dyDescent="0.2">
      <c r="A164" s="7">
        <v>42685.726351087964</v>
      </c>
      <c r="B164" s="1" t="s">
        <v>82</v>
      </c>
      <c r="C164" s="1">
        <v>4</v>
      </c>
      <c r="D164" s="1" t="s">
        <v>52</v>
      </c>
      <c r="E164" s="1">
        <v>2</v>
      </c>
      <c r="F164" s="1" t="s">
        <v>68</v>
      </c>
      <c r="G164" s="1">
        <v>5</v>
      </c>
      <c r="H164" s="1">
        <v>3</v>
      </c>
      <c r="I164" s="1">
        <v>3</v>
      </c>
      <c r="J164" s="1" t="s">
        <v>52</v>
      </c>
      <c r="K164" s="1" t="s">
        <v>69</v>
      </c>
      <c r="L164" s="1" t="s">
        <v>52</v>
      </c>
      <c r="M164" s="1" t="s">
        <v>52</v>
      </c>
      <c r="N164" s="1" t="s">
        <v>52</v>
      </c>
      <c r="O164" s="1" t="s">
        <v>52</v>
      </c>
      <c r="P164" s="1">
        <v>1</v>
      </c>
      <c r="Q164" s="1">
        <v>2</v>
      </c>
      <c r="R164" s="1">
        <v>6</v>
      </c>
      <c r="S164" s="1" t="s">
        <v>92</v>
      </c>
      <c r="T164" s="1" t="s">
        <v>59</v>
      </c>
      <c r="U164" s="1" t="s">
        <v>49</v>
      </c>
      <c r="V164" s="1" t="s">
        <v>49</v>
      </c>
      <c r="W164" s="1">
        <v>1</v>
      </c>
      <c r="X164" s="1" t="s">
        <v>52</v>
      </c>
      <c r="Y164" s="1" t="s">
        <v>127</v>
      </c>
      <c r="Z164" s="1" t="s">
        <v>67</v>
      </c>
      <c r="AA164" s="1">
        <v>1</v>
      </c>
      <c r="AB164" s="1">
        <v>2</v>
      </c>
      <c r="AC164" s="1" t="s">
        <v>49</v>
      </c>
      <c r="AD164" s="1" t="s">
        <v>52</v>
      </c>
      <c r="AE164" s="1" t="s">
        <v>72</v>
      </c>
      <c r="AF164" s="1">
        <v>2</v>
      </c>
      <c r="AG164" s="1" t="s">
        <v>95</v>
      </c>
      <c r="AH164" s="1" t="s">
        <v>131</v>
      </c>
      <c r="AI164" s="1" t="s">
        <v>49</v>
      </c>
      <c r="AJ164" s="1" t="s">
        <v>58</v>
      </c>
      <c r="AK164" s="1" t="s">
        <v>89</v>
      </c>
      <c r="AL164" s="1" t="s">
        <v>224</v>
      </c>
      <c r="AM164" s="1" t="s">
        <v>49</v>
      </c>
      <c r="AN164" s="1" t="s">
        <v>90</v>
      </c>
      <c r="AO164" s="1">
        <v>7</v>
      </c>
      <c r="AP164" s="1" t="s">
        <v>77</v>
      </c>
      <c r="AQ164" s="1" t="s">
        <v>78</v>
      </c>
      <c r="AR164" s="1" t="s">
        <v>79</v>
      </c>
      <c r="AS164" s="1" t="s">
        <v>80</v>
      </c>
      <c r="AT164" s="1" t="s">
        <v>66</v>
      </c>
      <c r="AU164" s="1" t="s">
        <v>263</v>
      </c>
      <c r="AV164" s="70" t="s">
        <v>358</v>
      </c>
    </row>
    <row r="165" spans="1:48" ht="12.75" x14ac:dyDescent="0.2">
      <c r="A165" s="7">
        <v>42685.861756851853</v>
      </c>
      <c r="B165" s="1" t="s">
        <v>82</v>
      </c>
      <c r="C165" s="1">
        <v>3</v>
      </c>
      <c r="D165" s="1" t="s">
        <v>49</v>
      </c>
      <c r="E165" s="1">
        <v>2</v>
      </c>
      <c r="F165" s="1" t="s">
        <v>68</v>
      </c>
      <c r="G165" s="1">
        <v>2</v>
      </c>
      <c r="H165" s="1">
        <v>2</v>
      </c>
      <c r="I165" s="1">
        <v>6</v>
      </c>
      <c r="J165" s="1" t="s">
        <v>52</v>
      </c>
      <c r="K165" s="1" t="s">
        <v>83</v>
      </c>
      <c r="L165" s="1" t="s">
        <v>49</v>
      </c>
      <c r="M165" s="1" t="s">
        <v>52</v>
      </c>
      <c r="N165" s="1" t="s">
        <v>52</v>
      </c>
      <c r="O165" s="1" t="s">
        <v>52</v>
      </c>
      <c r="P165" s="1">
        <v>1</v>
      </c>
      <c r="Q165" s="1">
        <v>3</v>
      </c>
      <c r="R165" s="1">
        <v>3</v>
      </c>
      <c r="S165" s="1" t="s">
        <v>226</v>
      </c>
      <c r="T165" s="1" t="s">
        <v>59</v>
      </c>
      <c r="U165" s="1" t="s">
        <v>52</v>
      </c>
      <c r="V165" s="1" t="s">
        <v>49</v>
      </c>
      <c r="W165" s="1">
        <v>1</v>
      </c>
      <c r="X165" s="1" t="s">
        <v>52</v>
      </c>
      <c r="Y165" s="1" t="s">
        <v>127</v>
      </c>
      <c r="Z165" s="1" t="s">
        <v>82</v>
      </c>
      <c r="AA165" s="1">
        <v>6</v>
      </c>
      <c r="AB165" s="1">
        <v>3</v>
      </c>
      <c r="AC165" s="1" t="s">
        <v>52</v>
      </c>
      <c r="AP165" s="1" t="s">
        <v>91</v>
      </c>
      <c r="AQ165" s="1" t="s">
        <v>63</v>
      </c>
      <c r="AR165" s="1" t="s">
        <v>79</v>
      </c>
      <c r="AS165" s="1" t="s">
        <v>80</v>
      </c>
      <c r="AT165" s="1" t="s">
        <v>68</v>
      </c>
      <c r="AU165" s="1" t="s">
        <v>263</v>
      </c>
      <c r="AV165" s="2" t="s">
        <v>359</v>
      </c>
    </row>
    <row r="166" spans="1:48" ht="12.75" x14ac:dyDescent="0.2">
      <c r="A166" s="7">
        <v>42686.646225509263</v>
      </c>
      <c r="B166" s="1" t="s">
        <v>82</v>
      </c>
      <c r="C166" s="1">
        <v>5</v>
      </c>
      <c r="D166" s="1" t="s">
        <v>52</v>
      </c>
      <c r="E166" s="1">
        <v>2</v>
      </c>
      <c r="F166" s="1" t="s">
        <v>68</v>
      </c>
      <c r="G166" s="1">
        <v>1</v>
      </c>
      <c r="H166" s="1">
        <v>4</v>
      </c>
      <c r="I166" s="1">
        <v>3</v>
      </c>
      <c r="J166" s="1" t="s">
        <v>52</v>
      </c>
      <c r="K166" s="1" t="s">
        <v>113</v>
      </c>
      <c r="L166" s="1" t="s">
        <v>52</v>
      </c>
      <c r="M166" s="1" t="s">
        <v>52</v>
      </c>
      <c r="N166" s="1" t="s">
        <v>52</v>
      </c>
      <c r="O166" s="1" t="s">
        <v>49</v>
      </c>
      <c r="P166" s="1">
        <v>2</v>
      </c>
      <c r="Q166" s="1">
        <v>3</v>
      </c>
      <c r="R166" s="1">
        <v>4</v>
      </c>
      <c r="S166" s="1" t="s">
        <v>150</v>
      </c>
      <c r="T166" s="1" t="s">
        <v>54</v>
      </c>
      <c r="U166" s="1" t="s">
        <v>49</v>
      </c>
      <c r="V166" s="1" t="s">
        <v>49</v>
      </c>
      <c r="W166" s="1">
        <v>1</v>
      </c>
      <c r="X166" s="1" t="s">
        <v>49</v>
      </c>
      <c r="Y166" s="1" t="s">
        <v>71</v>
      </c>
      <c r="Z166" s="1" t="s">
        <v>102</v>
      </c>
      <c r="AA166" s="1">
        <v>1</v>
      </c>
      <c r="AB166" s="1">
        <v>1</v>
      </c>
      <c r="AC166" s="1" t="s">
        <v>49</v>
      </c>
      <c r="AD166" s="1" t="s">
        <v>49</v>
      </c>
      <c r="AE166" s="1" t="s">
        <v>55</v>
      </c>
      <c r="AF166" s="1">
        <v>2</v>
      </c>
      <c r="AG166" s="1" t="s">
        <v>95</v>
      </c>
      <c r="AH166" s="1" t="s">
        <v>57</v>
      </c>
      <c r="AI166" s="1" t="s">
        <v>52</v>
      </c>
      <c r="AJ166" s="1" t="s">
        <v>58</v>
      </c>
      <c r="AK166" s="1" t="s">
        <v>89</v>
      </c>
      <c r="AL166" s="1" t="s">
        <v>136</v>
      </c>
      <c r="AM166" s="1" t="s">
        <v>49</v>
      </c>
      <c r="AN166" s="1" t="s">
        <v>61</v>
      </c>
      <c r="AO166" s="1">
        <v>5</v>
      </c>
      <c r="AP166" s="1" t="s">
        <v>77</v>
      </c>
      <c r="AQ166" s="1" t="s">
        <v>105</v>
      </c>
      <c r="AR166" s="1" t="s">
        <v>64</v>
      </c>
      <c r="AS166" s="1" t="s">
        <v>80</v>
      </c>
      <c r="AT166" s="1" t="s">
        <v>66</v>
      </c>
      <c r="AU166" s="1" t="s">
        <v>257</v>
      </c>
    </row>
    <row r="167" spans="1:48" ht="18" x14ac:dyDescent="0.25">
      <c r="A167" s="7">
        <v>42686.74937690972</v>
      </c>
      <c r="B167" s="1" t="s">
        <v>67</v>
      </c>
      <c r="C167" s="1">
        <v>2</v>
      </c>
      <c r="D167" s="1" t="s">
        <v>49</v>
      </c>
      <c r="E167" s="1">
        <v>4</v>
      </c>
      <c r="F167" s="1" t="s">
        <v>50</v>
      </c>
      <c r="G167" s="1">
        <v>1</v>
      </c>
      <c r="H167" s="1">
        <v>3</v>
      </c>
      <c r="I167" s="1">
        <v>4</v>
      </c>
      <c r="J167" s="1" t="s">
        <v>49</v>
      </c>
      <c r="K167" s="1" t="s">
        <v>99</v>
      </c>
      <c r="L167" s="1" t="s">
        <v>49</v>
      </c>
      <c r="M167" s="1" t="s">
        <v>52</v>
      </c>
      <c r="N167" s="1" t="s">
        <v>52</v>
      </c>
      <c r="O167" s="1" t="s">
        <v>49</v>
      </c>
      <c r="P167" s="1">
        <v>6</v>
      </c>
      <c r="Q167" s="1">
        <v>5</v>
      </c>
      <c r="R167" s="1">
        <v>9</v>
      </c>
      <c r="S167" s="1" t="s">
        <v>233</v>
      </c>
      <c r="T167" s="1" t="s">
        <v>54</v>
      </c>
      <c r="U167" s="1" t="s">
        <v>49</v>
      </c>
      <c r="V167" s="1" t="s">
        <v>49</v>
      </c>
      <c r="W167" s="1">
        <v>7</v>
      </c>
      <c r="X167" s="1" t="s">
        <v>49</v>
      </c>
      <c r="Y167" s="1" t="s">
        <v>246</v>
      </c>
      <c r="Z167" s="1" t="s">
        <v>67</v>
      </c>
      <c r="AA167" s="1">
        <v>1</v>
      </c>
      <c r="AB167" s="1">
        <v>2</v>
      </c>
      <c r="AC167" s="1" t="s">
        <v>52</v>
      </c>
      <c r="AP167" s="1" t="s">
        <v>91</v>
      </c>
      <c r="AQ167" s="1" t="s">
        <v>97</v>
      </c>
      <c r="AR167" s="1" t="s">
        <v>64</v>
      </c>
      <c r="AS167" s="1" t="s">
        <v>80</v>
      </c>
      <c r="AT167" s="1" t="s">
        <v>66</v>
      </c>
      <c r="AU167" s="1" t="s">
        <v>263</v>
      </c>
      <c r="AV167" s="77" t="s">
        <v>360</v>
      </c>
    </row>
    <row r="168" spans="1:48" ht="12.75" x14ac:dyDescent="0.2">
      <c r="A168" s="7">
        <v>42688.48912032407</v>
      </c>
      <c r="B168" s="1" t="s">
        <v>48</v>
      </c>
      <c r="C168" s="1">
        <v>3</v>
      </c>
      <c r="D168" s="1" t="s">
        <v>49</v>
      </c>
      <c r="E168" s="1">
        <v>1</v>
      </c>
      <c r="F168" s="1" t="s">
        <v>68</v>
      </c>
      <c r="G168" s="1">
        <v>1</v>
      </c>
      <c r="H168" s="1">
        <v>6</v>
      </c>
      <c r="I168" s="1">
        <v>6</v>
      </c>
      <c r="J168" s="1" t="s">
        <v>52</v>
      </c>
      <c r="K168" s="1" t="s">
        <v>69</v>
      </c>
      <c r="L168" s="1" t="s">
        <v>49</v>
      </c>
      <c r="M168" s="1" t="s">
        <v>52</v>
      </c>
      <c r="N168" s="1" t="s">
        <v>52</v>
      </c>
      <c r="O168" s="1" t="s">
        <v>52</v>
      </c>
      <c r="P168" s="1">
        <v>8</v>
      </c>
      <c r="Q168" s="1">
        <v>5</v>
      </c>
      <c r="R168" s="1">
        <v>8</v>
      </c>
      <c r="S168" s="1" t="s">
        <v>361</v>
      </c>
      <c r="T168" s="1" t="s">
        <v>54</v>
      </c>
      <c r="U168" s="1" t="s">
        <v>49</v>
      </c>
      <c r="V168" s="1" t="s">
        <v>49</v>
      </c>
      <c r="W168" s="1">
        <v>1</v>
      </c>
      <c r="X168" s="1" t="s">
        <v>49</v>
      </c>
      <c r="Y168" s="1" t="s">
        <v>147</v>
      </c>
      <c r="Z168" s="1" t="s">
        <v>102</v>
      </c>
      <c r="AA168" s="1">
        <v>6</v>
      </c>
      <c r="AB168" s="1">
        <v>6</v>
      </c>
      <c r="AC168" s="1" t="s">
        <v>49</v>
      </c>
      <c r="AD168" s="1" t="s">
        <v>49</v>
      </c>
      <c r="AE168" s="1" t="s">
        <v>72</v>
      </c>
      <c r="AF168" s="1">
        <v>1</v>
      </c>
      <c r="AG168" s="1" t="s">
        <v>73</v>
      </c>
      <c r="AH168" s="1" t="s">
        <v>57</v>
      </c>
      <c r="AI168" s="1" t="s">
        <v>52</v>
      </c>
      <c r="AJ168" s="1" t="s">
        <v>75</v>
      </c>
      <c r="AK168" s="1" t="s">
        <v>54</v>
      </c>
      <c r="AL168" s="1" t="s">
        <v>163</v>
      </c>
      <c r="AM168" s="1" t="s">
        <v>49</v>
      </c>
      <c r="AN168" s="1" t="s">
        <v>61</v>
      </c>
      <c r="AO168" s="1">
        <v>2</v>
      </c>
      <c r="AP168" s="1" t="s">
        <v>77</v>
      </c>
      <c r="AQ168" s="1" t="s">
        <v>181</v>
      </c>
      <c r="AR168" s="1" t="s">
        <v>64</v>
      </c>
      <c r="AS168" s="1" t="s">
        <v>106</v>
      </c>
      <c r="AT168" s="1" t="s">
        <v>66</v>
      </c>
      <c r="AU168" s="1" t="s">
        <v>257</v>
      </c>
      <c r="AV168" s="70" t="s">
        <v>362</v>
      </c>
    </row>
    <row r="169" spans="1:48" ht="12.75" x14ac:dyDescent="0.2">
      <c r="A169" s="7">
        <v>42688.68486731482</v>
      </c>
      <c r="B169" s="1" t="s">
        <v>48</v>
      </c>
      <c r="C169" s="1">
        <v>4</v>
      </c>
      <c r="D169" s="1" t="s">
        <v>52</v>
      </c>
      <c r="E169" s="1">
        <v>1</v>
      </c>
      <c r="F169" s="1" t="s">
        <v>50</v>
      </c>
      <c r="G169" s="1">
        <v>1</v>
      </c>
      <c r="H169" s="1">
        <v>3</v>
      </c>
      <c r="I169" s="1">
        <v>5</v>
      </c>
      <c r="J169" s="1" t="s">
        <v>52</v>
      </c>
      <c r="K169" s="1" t="s">
        <v>83</v>
      </c>
      <c r="L169" s="1" t="s">
        <v>52</v>
      </c>
      <c r="M169" s="1" t="s">
        <v>52</v>
      </c>
      <c r="N169" s="1" t="s">
        <v>52</v>
      </c>
      <c r="O169" s="1" t="s">
        <v>49</v>
      </c>
      <c r="P169" s="1">
        <v>3</v>
      </c>
      <c r="Q169" s="1">
        <v>2</v>
      </c>
      <c r="R169" s="1">
        <v>3</v>
      </c>
      <c r="S169" s="1" t="s">
        <v>253</v>
      </c>
      <c r="T169" s="1" t="s">
        <v>54</v>
      </c>
      <c r="U169" s="1" t="s">
        <v>49</v>
      </c>
      <c r="V169" s="1" t="s">
        <v>49</v>
      </c>
      <c r="W169" s="1">
        <v>1</v>
      </c>
      <c r="X169" s="1" t="s">
        <v>49</v>
      </c>
      <c r="Y169" s="1" t="s">
        <v>71</v>
      </c>
      <c r="Z169" s="1" t="s">
        <v>275</v>
      </c>
      <c r="AA169" s="1">
        <v>6</v>
      </c>
      <c r="AB169" s="1">
        <v>4</v>
      </c>
      <c r="AC169" s="1" t="s">
        <v>49</v>
      </c>
      <c r="AD169" s="1" t="s">
        <v>52</v>
      </c>
      <c r="AE169" s="1" t="s">
        <v>121</v>
      </c>
      <c r="AF169" s="1">
        <v>1</v>
      </c>
      <c r="AG169" s="1" t="s">
        <v>88</v>
      </c>
      <c r="AH169" s="1" t="s">
        <v>74</v>
      </c>
      <c r="AI169" s="1" t="s">
        <v>52</v>
      </c>
      <c r="AJ169" s="1" t="s">
        <v>58</v>
      </c>
      <c r="AK169" s="1" t="s">
        <v>59</v>
      </c>
      <c r="AL169" s="1" t="s">
        <v>60</v>
      </c>
      <c r="AM169" s="1" t="s">
        <v>52</v>
      </c>
      <c r="AN169" s="1" t="s">
        <v>61</v>
      </c>
      <c r="AO169" s="1">
        <v>2</v>
      </c>
      <c r="AP169" s="1" t="s">
        <v>128</v>
      </c>
      <c r="AQ169" s="1" t="s">
        <v>206</v>
      </c>
      <c r="AR169" s="1" t="s">
        <v>64</v>
      </c>
      <c r="AS169" s="1" t="s">
        <v>106</v>
      </c>
      <c r="AT169" s="1" t="s">
        <v>68</v>
      </c>
      <c r="AU169" s="1" t="s">
        <v>257</v>
      </c>
    </row>
    <row r="170" spans="1:48" ht="12.75" x14ac:dyDescent="0.2">
      <c r="A170" s="7">
        <v>42688.687317835647</v>
      </c>
      <c r="B170" s="1" t="s">
        <v>82</v>
      </c>
      <c r="C170" s="1">
        <v>5</v>
      </c>
      <c r="D170" s="1" t="s">
        <v>49</v>
      </c>
      <c r="E170" s="1">
        <v>3</v>
      </c>
      <c r="F170" s="1" t="s">
        <v>50</v>
      </c>
      <c r="G170" s="1">
        <v>6</v>
      </c>
      <c r="H170" s="1">
        <v>2</v>
      </c>
      <c r="I170" s="1">
        <v>5</v>
      </c>
      <c r="J170" s="1" t="s">
        <v>49</v>
      </c>
      <c r="K170" s="1" t="s">
        <v>51</v>
      </c>
      <c r="L170" s="1" t="s">
        <v>52</v>
      </c>
      <c r="M170" s="1" t="s">
        <v>49</v>
      </c>
      <c r="N170" s="1" t="s">
        <v>52</v>
      </c>
      <c r="O170" s="1" t="s">
        <v>49</v>
      </c>
      <c r="P170" s="1">
        <v>10</v>
      </c>
      <c r="Q170" s="1">
        <v>6</v>
      </c>
      <c r="R170" s="1">
        <v>5</v>
      </c>
      <c r="S170" s="1" t="s">
        <v>150</v>
      </c>
      <c r="T170" s="1" t="s">
        <v>54</v>
      </c>
      <c r="U170" s="1" t="s">
        <v>52</v>
      </c>
      <c r="V170" s="1" t="s">
        <v>52</v>
      </c>
      <c r="AA170" s="1">
        <v>6</v>
      </c>
      <c r="AB170" s="1">
        <v>1</v>
      </c>
      <c r="AC170" s="1" t="s">
        <v>49</v>
      </c>
      <c r="AD170" s="1" t="s">
        <v>49</v>
      </c>
      <c r="AE170" s="1" t="s">
        <v>72</v>
      </c>
      <c r="AF170" s="1">
        <v>2</v>
      </c>
      <c r="AG170" s="1" t="s">
        <v>167</v>
      </c>
      <c r="AH170" s="1" t="s">
        <v>74</v>
      </c>
      <c r="AI170" s="1" t="s">
        <v>52</v>
      </c>
      <c r="AJ170" s="1" t="s">
        <v>58</v>
      </c>
      <c r="AK170" s="1" t="s">
        <v>54</v>
      </c>
      <c r="AL170" s="1" t="s">
        <v>60</v>
      </c>
      <c r="AM170" s="1" t="s">
        <v>49</v>
      </c>
      <c r="AN170" s="1" t="s">
        <v>61</v>
      </c>
      <c r="AO170" s="1">
        <v>1</v>
      </c>
      <c r="AP170" s="1" t="s">
        <v>169</v>
      </c>
      <c r="AQ170" s="1" t="s">
        <v>363</v>
      </c>
      <c r="AR170" s="1" t="s">
        <v>64</v>
      </c>
      <c r="AS170" s="1" t="s">
        <v>106</v>
      </c>
      <c r="AT170" s="1" t="s">
        <v>68</v>
      </c>
      <c r="AU170" s="1" t="s">
        <v>263</v>
      </c>
    </row>
    <row r="171" spans="1:48" ht="12.75" x14ac:dyDescent="0.2">
      <c r="A171" s="7">
        <v>42688.688982662032</v>
      </c>
      <c r="B171" s="1" t="s">
        <v>82</v>
      </c>
      <c r="C171" s="1">
        <v>2</v>
      </c>
      <c r="D171" s="1" t="s">
        <v>49</v>
      </c>
      <c r="E171" s="1">
        <v>3</v>
      </c>
      <c r="F171" s="1" t="s">
        <v>68</v>
      </c>
      <c r="G171" s="1">
        <v>1</v>
      </c>
      <c r="H171" s="1">
        <v>2</v>
      </c>
      <c r="I171" s="1">
        <v>5</v>
      </c>
      <c r="J171" s="1" t="s">
        <v>49</v>
      </c>
      <c r="K171" s="1" t="s">
        <v>99</v>
      </c>
      <c r="L171" s="1" t="s">
        <v>52</v>
      </c>
      <c r="M171" s="1" t="s">
        <v>52</v>
      </c>
      <c r="N171" s="1" t="s">
        <v>52</v>
      </c>
      <c r="O171" s="1" t="s">
        <v>49</v>
      </c>
      <c r="P171" s="1">
        <v>2</v>
      </c>
      <c r="Q171" s="1">
        <v>3</v>
      </c>
      <c r="R171" s="1">
        <v>2</v>
      </c>
      <c r="S171" s="1" t="s">
        <v>233</v>
      </c>
      <c r="T171" s="1" t="s">
        <v>85</v>
      </c>
      <c r="U171" s="1" t="s">
        <v>49</v>
      </c>
      <c r="V171" s="1" t="s">
        <v>49</v>
      </c>
      <c r="W171" s="1">
        <v>1</v>
      </c>
      <c r="X171" s="1" t="s">
        <v>52</v>
      </c>
      <c r="Y171" s="1" t="s">
        <v>71</v>
      </c>
      <c r="Z171" s="1" t="s">
        <v>120</v>
      </c>
      <c r="AA171" s="1">
        <v>5</v>
      </c>
      <c r="AB171" s="1">
        <v>2</v>
      </c>
      <c r="AC171" s="1" t="s">
        <v>49</v>
      </c>
      <c r="AD171" s="1" t="s">
        <v>49</v>
      </c>
      <c r="AE171" s="1" t="s">
        <v>103</v>
      </c>
      <c r="AF171" s="1">
        <v>1</v>
      </c>
      <c r="AG171" s="1" t="s">
        <v>88</v>
      </c>
      <c r="AH171" s="1" t="s">
        <v>57</v>
      </c>
      <c r="AI171" s="1" t="s">
        <v>52</v>
      </c>
      <c r="AJ171" s="1" t="s">
        <v>58</v>
      </c>
      <c r="AK171" s="1" t="s">
        <v>59</v>
      </c>
      <c r="AL171" s="1" t="s">
        <v>163</v>
      </c>
      <c r="AM171" s="1" t="s">
        <v>49</v>
      </c>
      <c r="AN171" s="1" t="s">
        <v>90</v>
      </c>
      <c r="AO171" s="1">
        <v>1</v>
      </c>
      <c r="AP171" s="1" t="s">
        <v>77</v>
      </c>
      <c r="AQ171" s="1" t="s">
        <v>105</v>
      </c>
      <c r="AR171" s="1" t="s">
        <v>64</v>
      </c>
      <c r="AS171" s="1" t="s">
        <v>106</v>
      </c>
      <c r="AT171" s="1" t="s">
        <v>68</v>
      </c>
      <c r="AU171" s="1" t="s">
        <v>257</v>
      </c>
    </row>
    <row r="172" spans="1:48" ht="12.75" x14ac:dyDescent="0.2">
      <c r="A172" s="7">
        <v>42689.509576539349</v>
      </c>
      <c r="B172" s="1" t="s">
        <v>48</v>
      </c>
      <c r="C172" s="1">
        <v>6</v>
      </c>
      <c r="D172" s="1" t="s">
        <v>49</v>
      </c>
      <c r="E172" s="1">
        <v>3</v>
      </c>
      <c r="F172" s="1" t="s">
        <v>50</v>
      </c>
      <c r="G172" s="1">
        <v>1</v>
      </c>
      <c r="H172" s="1">
        <v>4</v>
      </c>
      <c r="I172" s="1">
        <v>5</v>
      </c>
      <c r="J172" s="1" t="s">
        <v>49</v>
      </c>
      <c r="K172" s="1" t="s">
        <v>99</v>
      </c>
      <c r="V172" s="1" t="s">
        <v>52</v>
      </c>
      <c r="AC172" s="1" t="s">
        <v>49</v>
      </c>
      <c r="AH172" s="1" t="s">
        <v>57</v>
      </c>
      <c r="AI172" s="1" t="s">
        <v>52</v>
      </c>
      <c r="AJ172" s="1" t="s">
        <v>75</v>
      </c>
      <c r="AK172" s="1" t="s">
        <v>59</v>
      </c>
      <c r="AL172" s="1" t="s">
        <v>96</v>
      </c>
      <c r="AM172" s="1" t="s">
        <v>52</v>
      </c>
      <c r="AN172" s="1" t="s">
        <v>61</v>
      </c>
      <c r="AO172" s="1">
        <v>2</v>
      </c>
      <c r="AP172" s="1" t="s">
        <v>77</v>
      </c>
      <c r="AQ172" s="1" t="s">
        <v>105</v>
      </c>
      <c r="AR172" s="1" t="s">
        <v>64</v>
      </c>
      <c r="AS172" s="1" t="s">
        <v>106</v>
      </c>
      <c r="AT172" s="1" t="s">
        <v>98</v>
      </c>
      <c r="AU172" s="1" t="s">
        <v>263</v>
      </c>
    </row>
    <row r="173" spans="1:48" ht="12.75" x14ac:dyDescent="0.2">
      <c r="A173" s="7">
        <v>42689.511035787036</v>
      </c>
      <c r="B173" s="1" t="s">
        <v>82</v>
      </c>
      <c r="C173" s="1">
        <v>4</v>
      </c>
      <c r="D173" s="1" t="s">
        <v>49</v>
      </c>
      <c r="E173" s="1">
        <v>3</v>
      </c>
      <c r="F173" s="1" t="s">
        <v>68</v>
      </c>
      <c r="G173" s="1">
        <v>1</v>
      </c>
      <c r="H173" s="1">
        <v>6</v>
      </c>
      <c r="I173" s="1">
        <v>5</v>
      </c>
      <c r="J173" s="1" t="s">
        <v>52</v>
      </c>
      <c r="K173" s="1" t="s">
        <v>113</v>
      </c>
      <c r="L173" s="1" t="s">
        <v>52</v>
      </c>
      <c r="M173" s="1" t="s">
        <v>49</v>
      </c>
      <c r="N173" s="1" t="s">
        <v>52</v>
      </c>
      <c r="O173" s="1" t="s">
        <v>52</v>
      </c>
      <c r="P173" s="1">
        <v>4</v>
      </c>
      <c r="Q173" s="1">
        <v>4</v>
      </c>
      <c r="R173" s="1">
        <v>5</v>
      </c>
      <c r="S173" s="1" t="s">
        <v>92</v>
      </c>
      <c r="T173" s="1" t="s">
        <v>59</v>
      </c>
      <c r="U173" s="1" t="s">
        <v>52</v>
      </c>
      <c r="V173" s="1" t="s">
        <v>49</v>
      </c>
      <c r="W173" s="1">
        <v>4</v>
      </c>
      <c r="X173" s="1" t="s">
        <v>52</v>
      </c>
      <c r="Y173" s="1" t="s">
        <v>127</v>
      </c>
      <c r="Z173" s="1" t="s">
        <v>87</v>
      </c>
      <c r="AA173" s="1">
        <v>3</v>
      </c>
      <c r="AB173" s="1">
        <v>3</v>
      </c>
      <c r="AC173" s="1" t="s">
        <v>49</v>
      </c>
      <c r="AD173" s="1" t="s">
        <v>49</v>
      </c>
      <c r="AE173" s="1" t="s">
        <v>72</v>
      </c>
      <c r="AF173" s="1">
        <v>1</v>
      </c>
      <c r="AG173" s="1" t="s">
        <v>95</v>
      </c>
      <c r="AH173" s="1" t="s">
        <v>57</v>
      </c>
      <c r="AI173" s="1" t="s">
        <v>52</v>
      </c>
      <c r="AJ173" s="1" t="s">
        <v>58</v>
      </c>
      <c r="AK173" s="1" t="s">
        <v>59</v>
      </c>
      <c r="AL173" s="1" t="s">
        <v>279</v>
      </c>
      <c r="AM173" s="1" t="s">
        <v>52</v>
      </c>
      <c r="AN173" s="1" t="s">
        <v>61</v>
      </c>
      <c r="AO173" s="1">
        <v>4</v>
      </c>
      <c r="AP173" s="1" t="s">
        <v>77</v>
      </c>
      <c r="AQ173" s="1" t="s">
        <v>105</v>
      </c>
      <c r="AR173" s="1" t="s">
        <v>64</v>
      </c>
      <c r="AS173" s="1" t="s">
        <v>65</v>
      </c>
      <c r="AT173" s="1" t="s">
        <v>66</v>
      </c>
      <c r="AU173" s="1" t="s">
        <v>263</v>
      </c>
    </row>
    <row r="174" spans="1:48" ht="12.75" x14ac:dyDescent="0.2">
      <c r="A174" s="7">
        <v>42689.512907013894</v>
      </c>
      <c r="B174" s="1" t="s">
        <v>67</v>
      </c>
      <c r="C174" s="1">
        <v>4</v>
      </c>
      <c r="D174" s="1" t="s">
        <v>52</v>
      </c>
      <c r="E174" s="1">
        <v>1</v>
      </c>
      <c r="F174" s="1" t="s">
        <v>68</v>
      </c>
      <c r="G174" s="1">
        <v>1</v>
      </c>
      <c r="H174" s="1">
        <v>4</v>
      </c>
      <c r="I174" s="1">
        <v>5</v>
      </c>
      <c r="J174" s="1" t="s">
        <v>52</v>
      </c>
      <c r="K174" s="1" t="s">
        <v>69</v>
      </c>
      <c r="L174" s="1" t="s">
        <v>52</v>
      </c>
      <c r="M174" s="1" t="s">
        <v>52</v>
      </c>
      <c r="N174" s="1" t="s">
        <v>52</v>
      </c>
      <c r="O174" s="1" t="s">
        <v>52</v>
      </c>
      <c r="P174" s="1">
        <v>1</v>
      </c>
      <c r="Q174" s="1">
        <v>3</v>
      </c>
      <c r="R174" s="1">
        <v>3</v>
      </c>
      <c r="S174" s="1" t="s">
        <v>226</v>
      </c>
      <c r="T174" s="1" t="s">
        <v>85</v>
      </c>
      <c r="U174" s="1" t="s">
        <v>52</v>
      </c>
      <c r="V174" s="1" t="s">
        <v>49</v>
      </c>
      <c r="W174" s="1">
        <v>3</v>
      </c>
      <c r="X174" s="1" t="s">
        <v>49</v>
      </c>
      <c r="Y174" s="1" t="s">
        <v>101</v>
      </c>
      <c r="Z174" s="1" t="s">
        <v>270</v>
      </c>
      <c r="AA174" s="1">
        <v>5</v>
      </c>
      <c r="AB174" s="1">
        <v>4</v>
      </c>
      <c r="AC174" s="1" t="s">
        <v>49</v>
      </c>
      <c r="AD174" s="1" t="s">
        <v>49</v>
      </c>
      <c r="AE174" s="1" t="s">
        <v>72</v>
      </c>
      <c r="AF174" s="1">
        <v>4</v>
      </c>
      <c r="AG174" s="1" t="s">
        <v>95</v>
      </c>
      <c r="AH174" s="1" t="s">
        <v>131</v>
      </c>
      <c r="AI174" s="1" t="s">
        <v>52</v>
      </c>
      <c r="AJ174" s="1" t="s">
        <v>58</v>
      </c>
      <c r="AK174" s="1" t="s">
        <v>59</v>
      </c>
      <c r="AL174" s="1" t="s">
        <v>60</v>
      </c>
      <c r="AM174" s="1" t="s">
        <v>52</v>
      </c>
      <c r="AN174" s="1" t="s">
        <v>90</v>
      </c>
      <c r="AO174" s="1">
        <v>3</v>
      </c>
      <c r="AP174" s="1" t="s">
        <v>91</v>
      </c>
      <c r="AQ174" s="1" t="s">
        <v>164</v>
      </c>
      <c r="AR174" s="1" t="s">
        <v>79</v>
      </c>
      <c r="AS174" s="1" t="s">
        <v>80</v>
      </c>
      <c r="AT174" s="1" t="s">
        <v>66</v>
      </c>
      <c r="AU174" s="1" t="s">
        <v>263</v>
      </c>
      <c r="AV174" s="68" t="s">
        <v>364</v>
      </c>
    </row>
    <row r="175" spans="1:48" ht="12.75" x14ac:dyDescent="0.2">
      <c r="A175" s="7">
        <v>42689.514651967591</v>
      </c>
      <c r="B175" s="1" t="s">
        <v>67</v>
      </c>
      <c r="C175" s="1">
        <v>2</v>
      </c>
      <c r="D175" s="1" t="s">
        <v>52</v>
      </c>
      <c r="E175" s="1">
        <v>1</v>
      </c>
      <c r="F175" s="1" t="s">
        <v>68</v>
      </c>
      <c r="G175" s="1">
        <v>1</v>
      </c>
      <c r="H175" s="1">
        <v>4</v>
      </c>
      <c r="I175" s="1">
        <v>6</v>
      </c>
      <c r="J175" s="1" t="s">
        <v>52</v>
      </c>
      <c r="K175" s="1" t="s">
        <v>69</v>
      </c>
      <c r="L175" s="1" t="s">
        <v>49</v>
      </c>
      <c r="M175" s="1" t="s">
        <v>52</v>
      </c>
      <c r="N175" s="1" t="s">
        <v>52</v>
      </c>
      <c r="O175" s="1" t="s">
        <v>52</v>
      </c>
      <c r="P175" s="1">
        <v>1</v>
      </c>
      <c r="Q175" s="1">
        <v>3</v>
      </c>
      <c r="R175" s="1">
        <v>4</v>
      </c>
      <c r="S175" s="1" t="s">
        <v>84</v>
      </c>
      <c r="T175" s="1" t="s">
        <v>59</v>
      </c>
      <c r="U175" s="1" t="s">
        <v>49</v>
      </c>
      <c r="V175" s="1" t="s">
        <v>49</v>
      </c>
      <c r="W175" s="1">
        <v>2</v>
      </c>
      <c r="X175" s="1" t="s">
        <v>49</v>
      </c>
      <c r="Y175" s="1" t="s">
        <v>246</v>
      </c>
      <c r="Z175" s="1" t="s">
        <v>87</v>
      </c>
      <c r="AA175" s="1">
        <v>3</v>
      </c>
      <c r="AB175" s="1">
        <v>3</v>
      </c>
      <c r="AC175" s="1" t="s">
        <v>49</v>
      </c>
      <c r="AD175" s="1" t="s">
        <v>49</v>
      </c>
      <c r="AE175" s="1" t="s">
        <v>72</v>
      </c>
      <c r="AG175" s="1" t="s">
        <v>56</v>
      </c>
      <c r="AH175" s="1" t="s">
        <v>57</v>
      </c>
      <c r="AI175" s="1" t="s">
        <v>52</v>
      </c>
      <c r="AJ175" s="1" t="s">
        <v>58</v>
      </c>
      <c r="AK175" s="1" t="s">
        <v>89</v>
      </c>
      <c r="AL175" s="1" t="s">
        <v>365</v>
      </c>
      <c r="AM175" s="1" t="s">
        <v>49</v>
      </c>
      <c r="AN175" s="1" t="s">
        <v>61</v>
      </c>
      <c r="AO175" s="1">
        <v>2</v>
      </c>
      <c r="AP175" s="1" t="s">
        <v>77</v>
      </c>
      <c r="AQ175" s="1" t="s">
        <v>78</v>
      </c>
      <c r="AR175" s="1" t="s">
        <v>79</v>
      </c>
      <c r="AS175" s="1" t="s">
        <v>80</v>
      </c>
      <c r="AT175" s="1" t="s">
        <v>68</v>
      </c>
      <c r="AU175" s="1" t="s">
        <v>257</v>
      </c>
    </row>
    <row r="176" spans="1:48" ht="15.75" customHeight="1" x14ac:dyDescent="0.2">
      <c r="AV176" s="58"/>
    </row>
    <row r="177" spans="48:48" ht="15.75" customHeight="1" x14ac:dyDescent="0.25">
      <c r="AV177" s="78"/>
    </row>
  </sheetData>
  <pageMargins left="0.7" right="0.7" top="0.75" bottom="0.75" header="0.3" footer="0.3"/>
  <pageSetup paperSize="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workbookViewId="0">
      <selection activeCell="D15" sqref="D15"/>
    </sheetView>
  </sheetViews>
  <sheetFormatPr defaultRowHeight="12.75" x14ac:dyDescent="0.2"/>
  <cols>
    <col min="1" max="1" width="67.140625" customWidth="1"/>
    <col min="2" max="2" width="68.140625" customWidth="1"/>
  </cols>
  <sheetData>
    <row r="1" spans="1:2" ht="35.450000000000003" customHeight="1" x14ac:dyDescent="0.2"/>
    <row r="2" spans="1:2" ht="66" customHeight="1" x14ac:dyDescent="0.2"/>
    <row r="3" spans="1:2" ht="81" customHeight="1" x14ac:dyDescent="0.2"/>
    <row r="5" spans="1:2" ht="43.5" customHeight="1" x14ac:dyDescent="0.2">
      <c r="A5" s="47" t="s">
        <v>403</v>
      </c>
      <c r="B5" s="47"/>
    </row>
    <row r="6" spans="1:2" x14ac:dyDescent="0.2">
      <c r="A6" s="35" t="s">
        <v>380</v>
      </c>
      <c r="B6" t="s">
        <v>394</v>
      </c>
    </row>
    <row r="7" spans="1:2" x14ac:dyDescent="0.2">
      <c r="A7" s="8">
        <v>1</v>
      </c>
      <c r="B7" s="36">
        <v>32</v>
      </c>
    </row>
    <row r="8" spans="1:2" x14ac:dyDescent="0.2">
      <c r="A8" s="8">
        <v>2</v>
      </c>
      <c r="B8" s="36">
        <v>29</v>
      </c>
    </row>
    <row r="9" spans="1:2" x14ac:dyDescent="0.2">
      <c r="A9" s="8">
        <v>3</v>
      </c>
      <c r="B9" s="36">
        <v>34</v>
      </c>
    </row>
    <row r="10" spans="1:2" x14ac:dyDescent="0.2">
      <c r="A10" s="8">
        <v>4</v>
      </c>
      <c r="B10" s="36">
        <v>20</v>
      </c>
    </row>
    <row r="11" spans="1:2" x14ac:dyDescent="0.2">
      <c r="A11" s="8">
        <v>5</v>
      </c>
      <c r="B11" s="36">
        <v>25</v>
      </c>
    </row>
    <row r="12" spans="1:2" x14ac:dyDescent="0.2">
      <c r="A12" s="8">
        <v>6</v>
      </c>
      <c r="B12" s="36">
        <v>33</v>
      </c>
    </row>
    <row r="13" spans="1:2" x14ac:dyDescent="0.2">
      <c r="A13" s="8" t="s">
        <v>381</v>
      </c>
      <c r="B13" s="36">
        <v>173</v>
      </c>
    </row>
    <row r="17" spans="1:2" x14ac:dyDescent="0.2">
      <c r="A17" s="35" t="s">
        <v>380</v>
      </c>
      <c r="B17" t="s">
        <v>395</v>
      </c>
    </row>
    <row r="18" spans="1:2" x14ac:dyDescent="0.2">
      <c r="A18" s="8">
        <v>1</v>
      </c>
      <c r="B18" s="36">
        <v>38</v>
      </c>
    </row>
    <row r="19" spans="1:2" x14ac:dyDescent="0.2">
      <c r="A19" s="8">
        <v>2</v>
      </c>
      <c r="B19" s="36">
        <v>35</v>
      </c>
    </row>
    <row r="20" spans="1:2" x14ac:dyDescent="0.2">
      <c r="A20" s="8">
        <v>3</v>
      </c>
      <c r="B20" s="36">
        <v>33</v>
      </c>
    </row>
    <row r="21" spans="1:2" x14ac:dyDescent="0.2">
      <c r="A21" s="8">
        <v>4</v>
      </c>
      <c r="B21" s="36">
        <v>27</v>
      </c>
    </row>
    <row r="22" spans="1:2" x14ac:dyDescent="0.2">
      <c r="A22" s="8">
        <v>5</v>
      </c>
      <c r="B22" s="36">
        <v>18</v>
      </c>
    </row>
    <row r="23" spans="1:2" x14ac:dyDescent="0.2">
      <c r="A23" s="8">
        <v>6</v>
      </c>
      <c r="B23" s="36">
        <v>22</v>
      </c>
    </row>
    <row r="24" spans="1:2" x14ac:dyDescent="0.2">
      <c r="A24" s="8" t="s">
        <v>381</v>
      </c>
      <c r="B24" s="36">
        <v>173</v>
      </c>
    </row>
    <row r="27" spans="1:2" ht="15.75" x14ac:dyDescent="0.25">
      <c r="B27" s="42" t="s">
        <v>396</v>
      </c>
    </row>
    <row r="28" spans="1:2" ht="15.75" x14ac:dyDescent="0.25">
      <c r="B28" s="42" t="s">
        <v>397</v>
      </c>
    </row>
    <row r="29" spans="1:2" ht="15.75" x14ac:dyDescent="0.25">
      <c r="B29" s="42" t="s">
        <v>398</v>
      </c>
    </row>
  </sheetData>
  <pageMargins left="0.7" right="0.7" top="0.75" bottom="0.75" header="0.3" footer="0.3"/>
  <pageSetup paperSize="0" orientation="portrait" horizontalDpi="0" verticalDpi="0" copie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00"/>
  <sheetViews>
    <sheetView tabSelected="1" topLeftCell="B1" zoomScale="70" zoomScaleNormal="70" workbookViewId="0">
      <pane ySplit="1" topLeftCell="A116" activePane="bottomLeft" state="frozen"/>
      <selection pane="bottomLeft" activeCell="H57" sqref="H57"/>
    </sheetView>
  </sheetViews>
  <sheetFormatPr defaultRowHeight="12.75" x14ac:dyDescent="0.2"/>
  <cols>
    <col min="1" max="1" width="21.5703125" style="12" customWidth="1"/>
    <col min="2" max="2" width="11.42578125" style="10" customWidth="1"/>
    <col min="3" max="3" width="13.85546875" style="12" customWidth="1"/>
    <col min="4" max="4" width="25.42578125" style="10" customWidth="1"/>
    <col min="5" max="5" width="27.7109375" customWidth="1"/>
    <col min="6" max="6" width="42.140625" customWidth="1"/>
    <col min="7" max="7" width="60.85546875" customWidth="1"/>
    <col min="8" max="8" width="44.5703125" customWidth="1"/>
    <col min="9" max="9" width="30.28515625" customWidth="1"/>
    <col min="10" max="10" width="31.28515625" customWidth="1"/>
    <col min="11" max="11" width="23" customWidth="1"/>
    <col min="12" max="12" width="43.28515625" customWidth="1"/>
  </cols>
  <sheetData>
    <row r="1" spans="1:12" s="22" customFormat="1" ht="93.75" customHeight="1" x14ac:dyDescent="0.2">
      <c r="A1" s="20" t="s">
        <v>2</v>
      </c>
      <c r="B1" s="21"/>
      <c r="C1" s="20" t="s">
        <v>17</v>
      </c>
      <c r="D1" s="21"/>
      <c r="E1" s="21" t="s">
        <v>15</v>
      </c>
      <c r="F1" s="21" t="s">
        <v>22</v>
      </c>
      <c r="G1" s="21" t="s">
        <v>40</v>
      </c>
      <c r="I1" s="23" t="s">
        <v>367</v>
      </c>
      <c r="J1" s="23" t="s">
        <v>368</v>
      </c>
      <c r="K1" s="23" t="s">
        <v>366</v>
      </c>
      <c r="L1" s="23" t="s">
        <v>370</v>
      </c>
    </row>
    <row r="2" spans="1:12" x14ac:dyDescent="0.2">
      <c r="A2" s="11">
        <v>4</v>
      </c>
      <c r="B2" s="9"/>
      <c r="C2" s="11">
        <v>4</v>
      </c>
      <c r="D2" s="9"/>
      <c r="E2" s="2">
        <v>3</v>
      </c>
      <c r="G2" s="2">
        <v>1</v>
      </c>
      <c r="I2">
        <f>E2+F2+G2</f>
        <v>4</v>
      </c>
      <c r="J2">
        <f>C2-I2</f>
        <v>0</v>
      </c>
      <c r="K2" t="str">
        <f>IF(J2&lt;0, "Probable Underestimation","")</f>
        <v/>
      </c>
      <c r="L2" s="12" t="str">
        <f>IF(C2&gt;5.4,A2,"")</f>
        <v/>
      </c>
    </row>
    <row r="3" spans="1:12" x14ac:dyDescent="0.2">
      <c r="A3" s="11">
        <v>2</v>
      </c>
      <c r="B3" s="9"/>
      <c r="C3" s="11">
        <v>4</v>
      </c>
      <c r="D3" s="9"/>
      <c r="E3" s="2">
        <v>4</v>
      </c>
      <c r="F3" s="2">
        <v>3</v>
      </c>
      <c r="G3" s="2">
        <v>1</v>
      </c>
      <c r="I3">
        <f t="shared" ref="I3:I66" si="0">E3+F3+G3</f>
        <v>8</v>
      </c>
      <c r="J3">
        <f t="shared" ref="J3:J66" si="1">C3-I3</f>
        <v>-4</v>
      </c>
      <c r="K3" t="str">
        <f>IF(J3&lt;0, "Probable Underestimation","")</f>
        <v>Probable Underestimation</v>
      </c>
      <c r="L3" s="12" t="str">
        <f t="shared" ref="L3:L66" si="2">IF(C3&gt;5.4,A3,"")</f>
        <v/>
      </c>
    </row>
    <row r="4" spans="1:12" x14ac:dyDescent="0.2">
      <c r="A4" s="11">
        <v>5</v>
      </c>
      <c r="B4" s="9"/>
      <c r="C4" s="11">
        <v>8</v>
      </c>
      <c r="D4" s="9"/>
      <c r="E4" s="2">
        <v>5</v>
      </c>
      <c r="F4" s="2">
        <v>4</v>
      </c>
      <c r="G4" s="2">
        <v>4</v>
      </c>
      <c r="I4">
        <f t="shared" si="0"/>
        <v>13</v>
      </c>
      <c r="J4">
        <f t="shared" si="1"/>
        <v>-5</v>
      </c>
      <c r="K4" t="str">
        <f>IF(J4&lt;0, "Probable Underestimation","")</f>
        <v>Probable Underestimation</v>
      </c>
      <c r="L4" s="12">
        <f t="shared" si="2"/>
        <v>5</v>
      </c>
    </row>
    <row r="5" spans="1:12" x14ac:dyDescent="0.2">
      <c r="A5" s="11">
        <v>4</v>
      </c>
      <c r="B5" s="9"/>
      <c r="C5" s="11">
        <v>5</v>
      </c>
      <c r="D5" s="9"/>
      <c r="E5" s="2">
        <v>4</v>
      </c>
      <c r="F5" s="2">
        <v>2</v>
      </c>
      <c r="G5" s="2">
        <v>6</v>
      </c>
      <c r="I5">
        <f t="shared" si="0"/>
        <v>12</v>
      </c>
      <c r="J5">
        <f t="shared" si="1"/>
        <v>-7</v>
      </c>
      <c r="K5" t="str">
        <f t="shared" ref="K5:K68" si="3">IF(J5&lt;0, "Probable Underestimation","")</f>
        <v>Probable Underestimation</v>
      </c>
      <c r="L5" s="12" t="str">
        <f t="shared" si="2"/>
        <v/>
      </c>
    </row>
    <row r="6" spans="1:12" x14ac:dyDescent="0.2">
      <c r="A6" s="11">
        <v>4</v>
      </c>
      <c r="B6" s="9"/>
      <c r="C6" s="11">
        <v>9</v>
      </c>
      <c r="D6" s="9"/>
      <c r="E6" s="2">
        <v>7</v>
      </c>
      <c r="F6" s="2">
        <v>2</v>
      </c>
      <c r="G6" s="2">
        <v>1</v>
      </c>
      <c r="I6">
        <f t="shared" si="0"/>
        <v>10</v>
      </c>
      <c r="J6">
        <f t="shared" si="1"/>
        <v>-1</v>
      </c>
      <c r="K6" t="str">
        <f t="shared" si="3"/>
        <v>Probable Underestimation</v>
      </c>
      <c r="L6" s="12">
        <f t="shared" si="2"/>
        <v>4</v>
      </c>
    </row>
    <row r="7" spans="1:12" x14ac:dyDescent="0.2">
      <c r="A7" s="11">
        <v>1</v>
      </c>
      <c r="B7" s="9"/>
      <c r="C7" s="11">
        <v>2</v>
      </c>
      <c r="D7" s="9"/>
      <c r="E7" s="2">
        <v>1</v>
      </c>
      <c r="F7" s="2">
        <v>3</v>
      </c>
      <c r="G7" s="2">
        <v>1</v>
      </c>
      <c r="I7">
        <f t="shared" si="0"/>
        <v>5</v>
      </c>
      <c r="J7">
        <f t="shared" si="1"/>
        <v>-3</v>
      </c>
      <c r="K7" t="str">
        <f t="shared" si="3"/>
        <v>Probable Underestimation</v>
      </c>
      <c r="L7" s="12" t="str">
        <f t="shared" si="2"/>
        <v/>
      </c>
    </row>
    <row r="8" spans="1:12" x14ac:dyDescent="0.2">
      <c r="A8" s="11">
        <v>4</v>
      </c>
      <c r="B8" s="9"/>
      <c r="C8" s="11">
        <v>7</v>
      </c>
      <c r="D8" s="9"/>
      <c r="E8" s="2">
        <v>3</v>
      </c>
      <c r="F8" s="2">
        <v>4</v>
      </c>
      <c r="G8" s="2">
        <v>3</v>
      </c>
      <c r="I8">
        <f t="shared" si="0"/>
        <v>10</v>
      </c>
      <c r="J8">
        <f t="shared" si="1"/>
        <v>-3</v>
      </c>
      <c r="K8" t="str">
        <f t="shared" si="3"/>
        <v>Probable Underestimation</v>
      </c>
      <c r="L8" s="12">
        <f t="shared" si="2"/>
        <v>4</v>
      </c>
    </row>
    <row r="9" spans="1:12" x14ac:dyDescent="0.2">
      <c r="A9" s="11">
        <v>1</v>
      </c>
      <c r="B9" s="9"/>
      <c r="C9" s="11">
        <v>4</v>
      </c>
      <c r="D9" s="9"/>
      <c r="E9" s="2">
        <v>1</v>
      </c>
      <c r="F9" s="2">
        <v>2</v>
      </c>
      <c r="G9" s="2">
        <v>4</v>
      </c>
      <c r="I9">
        <f t="shared" si="0"/>
        <v>7</v>
      </c>
      <c r="J9">
        <f t="shared" si="1"/>
        <v>-3</v>
      </c>
      <c r="K9" t="str">
        <f t="shared" si="3"/>
        <v>Probable Underestimation</v>
      </c>
      <c r="L9" s="12" t="str">
        <f t="shared" si="2"/>
        <v/>
      </c>
    </row>
    <row r="10" spans="1:12" x14ac:dyDescent="0.2">
      <c r="A10" s="11">
        <v>3</v>
      </c>
      <c r="B10" s="9"/>
      <c r="C10" s="11">
        <v>5</v>
      </c>
      <c r="D10" s="9"/>
      <c r="E10" s="2">
        <v>1</v>
      </c>
      <c r="F10" s="2">
        <v>2</v>
      </c>
      <c r="G10" s="2">
        <v>1</v>
      </c>
      <c r="I10">
        <f t="shared" si="0"/>
        <v>4</v>
      </c>
      <c r="J10">
        <f t="shared" si="1"/>
        <v>1</v>
      </c>
      <c r="K10" t="str">
        <f t="shared" si="3"/>
        <v/>
      </c>
      <c r="L10" s="12" t="str">
        <f t="shared" si="2"/>
        <v/>
      </c>
    </row>
    <row r="11" spans="1:12" x14ac:dyDescent="0.2">
      <c r="A11" s="11">
        <v>4</v>
      </c>
      <c r="B11" s="9"/>
      <c r="C11" s="11">
        <v>6</v>
      </c>
      <c r="D11" s="9"/>
      <c r="E11" s="2">
        <v>3</v>
      </c>
      <c r="F11" s="2">
        <v>4</v>
      </c>
      <c r="G11" s="2">
        <v>3</v>
      </c>
      <c r="I11">
        <f t="shared" si="0"/>
        <v>10</v>
      </c>
      <c r="J11">
        <f t="shared" si="1"/>
        <v>-4</v>
      </c>
      <c r="K11" t="str">
        <f t="shared" si="3"/>
        <v>Probable Underestimation</v>
      </c>
      <c r="L11" s="12">
        <f t="shared" si="2"/>
        <v>4</v>
      </c>
    </row>
    <row r="12" spans="1:12" x14ac:dyDescent="0.2">
      <c r="A12" s="11">
        <v>2</v>
      </c>
      <c r="B12" s="9"/>
      <c r="C12" s="11">
        <v>4</v>
      </c>
      <c r="D12" s="9"/>
      <c r="E12" s="2">
        <v>2</v>
      </c>
      <c r="F12" s="2">
        <v>1</v>
      </c>
      <c r="G12" s="2">
        <v>3</v>
      </c>
      <c r="I12">
        <f t="shared" si="0"/>
        <v>6</v>
      </c>
      <c r="J12">
        <f t="shared" si="1"/>
        <v>-2</v>
      </c>
      <c r="K12" t="str">
        <f t="shared" si="3"/>
        <v>Probable Underestimation</v>
      </c>
      <c r="L12" s="12" t="str">
        <f t="shared" si="2"/>
        <v/>
      </c>
    </row>
    <row r="13" spans="1:12" x14ac:dyDescent="0.2">
      <c r="A13" s="11">
        <v>5</v>
      </c>
      <c r="B13" s="9"/>
      <c r="C13" s="11">
        <v>7</v>
      </c>
      <c r="D13" s="9"/>
      <c r="E13" s="2">
        <v>6</v>
      </c>
      <c r="F13" s="2">
        <v>6</v>
      </c>
      <c r="G13" s="2">
        <v>3</v>
      </c>
      <c r="I13">
        <f t="shared" si="0"/>
        <v>15</v>
      </c>
      <c r="J13">
        <f t="shared" si="1"/>
        <v>-8</v>
      </c>
      <c r="K13" t="str">
        <f t="shared" si="3"/>
        <v>Probable Underestimation</v>
      </c>
      <c r="L13" s="12">
        <f t="shared" si="2"/>
        <v>5</v>
      </c>
    </row>
    <row r="14" spans="1:12" x14ac:dyDescent="0.2">
      <c r="A14" s="11">
        <v>3</v>
      </c>
      <c r="B14" s="9"/>
      <c r="C14" s="11">
        <v>5</v>
      </c>
      <c r="D14" s="9"/>
      <c r="E14" s="2">
        <v>2</v>
      </c>
      <c r="F14" s="2">
        <v>4</v>
      </c>
      <c r="G14" s="2">
        <v>2</v>
      </c>
      <c r="I14">
        <f t="shared" si="0"/>
        <v>8</v>
      </c>
      <c r="J14">
        <f t="shared" si="1"/>
        <v>-3</v>
      </c>
      <c r="K14" t="str">
        <f t="shared" si="3"/>
        <v>Probable Underestimation</v>
      </c>
      <c r="L14" s="12" t="str">
        <f t="shared" si="2"/>
        <v/>
      </c>
    </row>
    <row r="15" spans="1:12" x14ac:dyDescent="0.2">
      <c r="A15" s="11">
        <v>5</v>
      </c>
      <c r="B15" s="9"/>
      <c r="C15" s="11">
        <v>8</v>
      </c>
      <c r="D15" s="9"/>
      <c r="E15" s="2">
        <v>1</v>
      </c>
      <c r="F15" s="2">
        <v>3</v>
      </c>
      <c r="G15" s="2">
        <v>9</v>
      </c>
      <c r="I15">
        <f t="shared" si="0"/>
        <v>13</v>
      </c>
      <c r="J15">
        <f t="shared" si="1"/>
        <v>-5</v>
      </c>
      <c r="K15" t="str">
        <f t="shared" si="3"/>
        <v>Probable Underestimation</v>
      </c>
      <c r="L15" s="12">
        <f t="shared" si="2"/>
        <v>5</v>
      </c>
    </row>
    <row r="16" spans="1:12" x14ac:dyDescent="0.2">
      <c r="A16" s="11">
        <v>5</v>
      </c>
      <c r="B16" s="9"/>
      <c r="C16" s="11">
        <v>9</v>
      </c>
      <c r="D16" s="9"/>
      <c r="E16" s="2">
        <v>3</v>
      </c>
      <c r="F16" s="2">
        <v>1</v>
      </c>
      <c r="G16" s="2">
        <v>2</v>
      </c>
      <c r="I16">
        <f t="shared" si="0"/>
        <v>6</v>
      </c>
      <c r="J16">
        <f t="shared" si="1"/>
        <v>3</v>
      </c>
      <c r="K16" t="str">
        <f t="shared" si="3"/>
        <v/>
      </c>
      <c r="L16" s="12">
        <f t="shared" si="2"/>
        <v>5</v>
      </c>
    </row>
    <row r="17" spans="1:12" x14ac:dyDescent="0.2">
      <c r="A17" s="11">
        <v>4</v>
      </c>
      <c r="B17" s="9"/>
      <c r="C17" s="11">
        <v>4</v>
      </c>
      <c r="D17" s="9"/>
      <c r="E17" s="2">
        <v>2</v>
      </c>
      <c r="G17" s="2">
        <v>1</v>
      </c>
      <c r="I17">
        <f t="shared" si="0"/>
        <v>3</v>
      </c>
      <c r="J17">
        <f t="shared" si="1"/>
        <v>1</v>
      </c>
      <c r="K17" t="str">
        <f t="shared" si="3"/>
        <v/>
      </c>
      <c r="L17" s="12" t="str">
        <f t="shared" si="2"/>
        <v/>
      </c>
    </row>
    <row r="18" spans="1:12" x14ac:dyDescent="0.2">
      <c r="A18" s="11">
        <v>4</v>
      </c>
      <c r="B18" s="9"/>
      <c r="C18" s="11">
        <v>5</v>
      </c>
      <c r="D18" s="9"/>
      <c r="E18" s="2">
        <v>1</v>
      </c>
      <c r="F18" s="2">
        <v>4</v>
      </c>
      <c r="G18" s="2">
        <v>2</v>
      </c>
      <c r="I18">
        <f t="shared" si="0"/>
        <v>7</v>
      </c>
      <c r="J18">
        <f t="shared" si="1"/>
        <v>-2</v>
      </c>
      <c r="K18" t="str">
        <f t="shared" si="3"/>
        <v>Probable Underestimation</v>
      </c>
      <c r="L18" s="12" t="str">
        <f t="shared" si="2"/>
        <v/>
      </c>
    </row>
    <row r="19" spans="1:12" x14ac:dyDescent="0.2">
      <c r="A19" s="11">
        <v>4</v>
      </c>
      <c r="B19" s="9"/>
      <c r="C19" s="11">
        <v>3</v>
      </c>
      <c r="D19" s="9"/>
      <c r="E19" s="2">
        <v>1</v>
      </c>
      <c r="F19" s="2">
        <v>2</v>
      </c>
      <c r="G19" s="2">
        <v>1</v>
      </c>
      <c r="I19">
        <f t="shared" si="0"/>
        <v>4</v>
      </c>
      <c r="J19">
        <f t="shared" si="1"/>
        <v>-1</v>
      </c>
      <c r="K19" t="str">
        <f t="shared" si="3"/>
        <v>Probable Underestimation</v>
      </c>
      <c r="L19" s="12" t="str">
        <f t="shared" si="2"/>
        <v/>
      </c>
    </row>
    <row r="20" spans="1:12" x14ac:dyDescent="0.2">
      <c r="A20" s="11">
        <v>4</v>
      </c>
      <c r="B20" s="9"/>
      <c r="C20" s="11">
        <v>9</v>
      </c>
      <c r="D20" s="9"/>
      <c r="E20" s="2">
        <v>4</v>
      </c>
      <c r="F20" s="2">
        <v>8</v>
      </c>
      <c r="G20" s="2">
        <v>4</v>
      </c>
      <c r="I20">
        <f t="shared" si="0"/>
        <v>16</v>
      </c>
      <c r="J20">
        <f t="shared" si="1"/>
        <v>-7</v>
      </c>
      <c r="K20" t="str">
        <f t="shared" si="3"/>
        <v>Probable Underestimation</v>
      </c>
      <c r="L20" s="12">
        <f t="shared" si="2"/>
        <v>4</v>
      </c>
    </row>
    <row r="21" spans="1:12" x14ac:dyDescent="0.2">
      <c r="A21" s="11">
        <v>2</v>
      </c>
      <c r="B21" s="9"/>
      <c r="C21" s="11">
        <v>10</v>
      </c>
      <c r="D21" s="9"/>
      <c r="E21" s="2">
        <v>7</v>
      </c>
      <c r="F21" s="2">
        <v>2</v>
      </c>
      <c r="G21" s="2">
        <v>7</v>
      </c>
      <c r="I21">
        <f t="shared" si="0"/>
        <v>16</v>
      </c>
      <c r="J21">
        <f t="shared" si="1"/>
        <v>-6</v>
      </c>
      <c r="K21" t="str">
        <f t="shared" si="3"/>
        <v>Probable Underestimation</v>
      </c>
      <c r="L21" s="12">
        <f t="shared" si="2"/>
        <v>2</v>
      </c>
    </row>
    <row r="22" spans="1:12" x14ac:dyDescent="0.2">
      <c r="A22" s="11">
        <v>1</v>
      </c>
      <c r="B22" s="9"/>
      <c r="C22" s="11">
        <v>6</v>
      </c>
      <c r="D22" s="9"/>
      <c r="E22" s="2">
        <v>1</v>
      </c>
      <c r="F22" s="2">
        <v>1</v>
      </c>
      <c r="G22" s="2">
        <v>1</v>
      </c>
      <c r="I22">
        <f t="shared" si="0"/>
        <v>3</v>
      </c>
      <c r="J22">
        <f t="shared" si="1"/>
        <v>3</v>
      </c>
      <c r="K22" t="str">
        <f t="shared" si="3"/>
        <v/>
      </c>
      <c r="L22" s="12">
        <f t="shared" si="2"/>
        <v>1</v>
      </c>
    </row>
    <row r="23" spans="1:12" x14ac:dyDescent="0.2">
      <c r="A23" s="11">
        <v>3</v>
      </c>
      <c r="B23" s="9"/>
      <c r="C23" s="11">
        <v>4</v>
      </c>
      <c r="D23" s="9"/>
      <c r="E23" s="2">
        <v>2</v>
      </c>
      <c r="F23" s="2">
        <v>1</v>
      </c>
      <c r="G23" s="2">
        <v>5</v>
      </c>
      <c r="I23">
        <f t="shared" si="0"/>
        <v>8</v>
      </c>
      <c r="J23">
        <f t="shared" si="1"/>
        <v>-4</v>
      </c>
      <c r="K23" t="str">
        <f t="shared" si="3"/>
        <v>Probable Underestimation</v>
      </c>
      <c r="L23" s="12" t="str">
        <f t="shared" si="2"/>
        <v/>
      </c>
    </row>
    <row r="24" spans="1:12" x14ac:dyDescent="0.2">
      <c r="A24" s="11">
        <v>5</v>
      </c>
      <c r="B24" s="9"/>
      <c r="C24" s="11">
        <v>3</v>
      </c>
      <c r="D24" s="9"/>
      <c r="E24" s="2">
        <v>2</v>
      </c>
      <c r="F24" s="2">
        <v>4</v>
      </c>
      <c r="I24">
        <f t="shared" si="0"/>
        <v>6</v>
      </c>
      <c r="J24">
        <f t="shared" si="1"/>
        <v>-3</v>
      </c>
      <c r="K24" t="str">
        <f t="shared" si="3"/>
        <v>Probable Underestimation</v>
      </c>
      <c r="L24" s="12" t="str">
        <f t="shared" si="2"/>
        <v/>
      </c>
    </row>
    <row r="25" spans="1:12" x14ac:dyDescent="0.2">
      <c r="A25" s="11">
        <v>4</v>
      </c>
      <c r="B25" s="9"/>
      <c r="C25" s="11">
        <v>3</v>
      </c>
      <c r="D25" s="9"/>
      <c r="E25" s="2">
        <v>3</v>
      </c>
      <c r="F25" s="2">
        <v>1</v>
      </c>
      <c r="G25" s="2">
        <v>1</v>
      </c>
      <c r="I25">
        <f t="shared" si="0"/>
        <v>5</v>
      </c>
      <c r="J25">
        <f t="shared" si="1"/>
        <v>-2</v>
      </c>
      <c r="K25" t="str">
        <f t="shared" si="3"/>
        <v>Probable Underestimation</v>
      </c>
      <c r="L25" s="12" t="str">
        <f t="shared" si="2"/>
        <v/>
      </c>
    </row>
    <row r="26" spans="1:12" x14ac:dyDescent="0.2">
      <c r="A26" s="11">
        <v>5</v>
      </c>
      <c r="B26" s="9"/>
      <c r="C26" s="11">
        <v>9</v>
      </c>
      <c r="D26" s="9"/>
      <c r="E26" s="2">
        <v>2</v>
      </c>
      <c r="F26" s="2">
        <v>1</v>
      </c>
      <c r="G26" s="2">
        <v>1</v>
      </c>
      <c r="I26">
        <f t="shared" si="0"/>
        <v>4</v>
      </c>
      <c r="J26">
        <f t="shared" si="1"/>
        <v>5</v>
      </c>
      <c r="K26" t="str">
        <f t="shared" si="3"/>
        <v/>
      </c>
      <c r="L26" s="12">
        <f t="shared" si="2"/>
        <v>5</v>
      </c>
    </row>
    <row r="27" spans="1:12" x14ac:dyDescent="0.2">
      <c r="A27" s="11">
        <v>3</v>
      </c>
      <c r="B27" s="9"/>
      <c r="C27" s="11">
        <v>6</v>
      </c>
      <c r="D27" s="9"/>
      <c r="E27" s="2">
        <v>1</v>
      </c>
      <c r="F27" s="2">
        <v>4</v>
      </c>
      <c r="G27" s="2">
        <v>2</v>
      </c>
      <c r="I27">
        <f t="shared" si="0"/>
        <v>7</v>
      </c>
      <c r="J27">
        <f t="shared" si="1"/>
        <v>-1</v>
      </c>
      <c r="K27" t="str">
        <f t="shared" si="3"/>
        <v>Probable Underestimation</v>
      </c>
      <c r="L27" s="12">
        <f t="shared" si="2"/>
        <v>3</v>
      </c>
    </row>
    <row r="28" spans="1:12" x14ac:dyDescent="0.2">
      <c r="A28" s="11">
        <v>3</v>
      </c>
      <c r="B28" s="9"/>
      <c r="C28" s="11">
        <v>2</v>
      </c>
      <c r="D28" s="9"/>
      <c r="E28" s="2">
        <v>1</v>
      </c>
      <c r="G28" s="2">
        <v>1</v>
      </c>
      <c r="I28">
        <f t="shared" si="0"/>
        <v>2</v>
      </c>
      <c r="J28">
        <f t="shared" si="1"/>
        <v>0</v>
      </c>
      <c r="K28" t="str">
        <f t="shared" si="3"/>
        <v/>
      </c>
      <c r="L28" s="12" t="str">
        <f t="shared" si="2"/>
        <v/>
      </c>
    </row>
    <row r="29" spans="1:12" x14ac:dyDescent="0.2">
      <c r="A29" s="11">
        <v>5</v>
      </c>
      <c r="B29" s="9"/>
      <c r="C29" s="11">
        <v>9</v>
      </c>
      <c r="D29" s="9"/>
      <c r="E29" s="2">
        <v>1</v>
      </c>
      <c r="F29" s="2">
        <v>1</v>
      </c>
      <c r="G29" s="2">
        <v>1</v>
      </c>
      <c r="I29">
        <f t="shared" si="0"/>
        <v>3</v>
      </c>
      <c r="J29">
        <f t="shared" si="1"/>
        <v>6</v>
      </c>
      <c r="K29" t="str">
        <f t="shared" si="3"/>
        <v/>
      </c>
      <c r="L29" s="12">
        <f t="shared" si="2"/>
        <v>5</v>
      </c>
    </row>
    <row r="30" spans="1:12" x14ac:dyDescent="0.2">
      <c r="A30" s="11">
        <v>1</v>
      </c>
      <c r="B30" s="9"/>
      <c r="C30" s="11">
        <v>7</v>
      </c>
      <c r="D30" s="9"/>
      <c r="E30" s="2">
        <v>10</v>
      </c>
      <c r="F30" s="2">
        <v>2</v>
      </c>
      <c r="G30" s="2">
        <v>7</v>
      </c>
      <c r="I30">
        <f t="shared" si="0"/>
        <v>19</v>
      </c>
      <c r="J30">
        <f t="shared" si="1"/>
        <v>-12</v>
      </c>
      <c r="K30" t="str">
        <f t="shared" si="3"/>
        <v>Probable Underestimation</v>
      </c>
      <c r="L30" s="12">
        <f t="shared" si="2"/>
        <v>1</v>
      </c>
    </row>
    <row r="31" spans="1:12" x14ac:dyDescent="0.2">
      <c r="A31" s="11">
        <v>2</v>
      </c>
      <c r="B31" s="9"/>
      <c r="C31" s="11">
        <v>2</v>
      </c>
      <c r="D31" s="9"/>
      <c r="E31" s="2">
        <v>3</v>
      </c>
      <c r="F31" s="2">
        <v>1</v>
      </c>
      <c r="G31" s="2">
        <v>1</v>
      </c>
      <c r="I31">
        <f t="shared" si="0"/>
        <v>5</v>
      </c>
      <c r="J31">
        <f t="shared" si="1"/>
        <v>-3</v>
      </c>
      <c r="K31" t="str">
        <f t="shared" si="3"/>
        <v>Probable Underestimation</v>
      </c>
      <c r="L31" s="12" t="str">
        <f t="shared" si="2"/>
        <v/>
      </c>
    </row>
    <row r="32" spans="1:12" x14ac:dyDescent="0.2">
      <c r="A32" s="11">
        <v>3</v>
      </c>
      <c r="B32" s="9"/>
      <c r="C32" s="11">
        <v>2</v>
      </c>
      <c r="D32" s="9"/>
      <c r="E32" s="2">
        <v>1</v>
      </c>
      <c r="F32" s="2">
        <v>1</v>
      </c>
      <c r="G32" s="2">
        <v>2</v>
      </c>
      <c r="I32">
        <f t="shared" si="0"/>
        <v>4</v>
      </c>
      <c r="J32">
        <f t="shared" si="1"/>
        <v>-2</v>
      </c>
      <c r="K32" t="str">
        <f t="shared" si="3"/>
        <v>Probable Underestimation</v>
      </c>
      <c r="L32" s="12" t="str">
        <f t="shared" si="2"/>
        <v/>
      </c>
    </row>
    <row r="33" spans="1:12" x14ac:dyDescent="0.2">
      <c r="A33" s="11">
        <v>5</v>
      </c>
      <c r="B33" s="9"/>
      <c r="C33" s="11">
        <v>10</v>
      </c>
      <c r="D33" s="9"/>
      <c r="E33" s="2">
        <v>2</v>
      </c>
      <c r="F33" s="2">
        <v>2</v>
      </c>
      <c r="G33" s="2">
        <v>2</v>
      </c>
      <c r="I33">
        <f t="shared" si="0"/>
        <v>6</v>
      </c>
      <c r="J33">
        <f t="shared" si="1"/>
        <v>4</v>
      </c>
      <c r="K33" t="str">
        <f t="shared" si="3"/>
        <v/>
      </c>
      <c r="L33" s="12">
        <f t="shared" si="2"/>
        <v>5</v>
      </c>
    </row>
    <row r="34" spans="1:12" x14ac:dyDescent="0.2">
      <c r="A34" s="11">
        <v>4</v>
      </c>
      <c r="B34" s="9"/>
      <c r="C34" s="11">
        <v>4</v>
      </c>
      <c r="D34" s="9"/>
      <c r="E34" s="2">
        <v>1</v>
      </c>
      <c r="F34" s="2">
        <v>2</v>
      </c>
      <c r="G34" s="2">
        <v>3</v>
      </c>
      <c r="I34">
        <f t="shared" si="0"/>
        <v>6</v>
      </c>
      <c r="J34">
        <f t="shared" si="1"/>
        <v>-2</v>
      </c>
      <c r="K34" t="str">
        <f t="shared" si="3"/>
        <v>Probable Underestimation</v>
      </c>
      <c r="L34" s="12" t="str">
        <f t="shared" si="2"/>
        <v/>
      </c>
    </row>
    <row r="35" spans="1:12" x14ac:dyDescent="0.2">
      <c r="A35" s="11">
        <v>3</v>
      </c>
      <c r="B35" s="9"/>
      <c r="C35" s="11">
        <v>2</v>
      </c>
      <c r="D35" s="9"/>
      <c r="E35" s="2">
        <v>2</v>
      </c>
      <c r="G35" s="2">
        <v>1</v>
      </c>
      <c r="I35">
        <f t="shared" si="0"/>
        <v>3</v>
      </c>
      <c r="J35">
        <f t="shared" si="1"/>
        <v>-1</v>
      </c>
      <c r="K35" t="str">
        <f t="shared" si="3"/>
        <v>Probable Underestimation</v>
      </c>
      <c r="L35" s="12" t="str">
        <f t="shared" si="2"/>
        <v/>
      </c>
    </row>
    <row r="36" spans="1:12" x14ac:dyDescent="0.2">
      <c r="A36" s="11">
        <v>2</v>
      </c>
      <c r="B36" s="9"/>
      <c r="C36" s="11">
        <v>3</v>
      </c>
      <c r="D36" s="9"/>
      <c r="E36" s="2">
        <v>2</v>
      </c>
      <c r="I36">
        <f t="shared" si="0"/>
        <v>2</v>
      </c>
      <c r="J36">
        <f t="shared" si="1"/>
        <v>1</v>
      </c>
      <c r="K36" t="str">
        <f t="shared" si="3"/>
        <v/>
      </c>
      <c r="L36" s="12" t="str">
        <f t="shared" si="2"/>
        <v/>
      </c>
    </row>
    <row r="37" spans="1:12" x14ac:dyDescent="0.2">
      <c r="A37" s="11">
        <v>3</v>
      </c>
      <c r="B37" s="9"/>
      <c r="C37" s="11">
        <v>8</v>
      </c>
      <c r="D37" s="9"/>
      <c r="E37" s="2">
        <v>1</v>
      </c>
      <c r="F37" s="2">
        <v>1</v>
      </c>
      <c r="G37" s="2">
        <v>1</v>
      </c>
      <c r="I37">
        <f t="shared" si="0"/>
        <v>3</v>
      </c>
      <c r="J37">
        <f t="shared" si="1"/>
        <v>5</v>
      </c>
      <c r="K37" t="str">
        <f t="shared" si="3"/>
        <v/>
      </c>
      <c r="L37" s="12">
        <f t="shared" si="2"/>
        <v>3</v>
      </c>
    </row>
    <row r="38" spans="1:12" x14ac:dyDescent="0.2">
      <c r="A38" s="11">
        <v>5</v>
      </c>
      <c r="B38" s="9"/>
      <c r="C38" s="11">
        <v>4</v>
      </c>
      <c r="D38" s="9"/>
      <c r="E38" s="2">
        <v>1</v>
      </c>
      <c r="F38" s="2">
        <v>1</v>
      </c>
      <c r="I38">
        <f t="shared" si="0"/>
        <v>2</v>
      </c>
      <c r="J38">
        <f t="shared" si="1"/>
        <v>2</v>
      </c>
      <c r="K38" t="str">
        <f t="shared" si="3"/>
        <v/>
      </c>
      <c r="L38" s="12" t="str">
        <f t="shared" si="2"/>
        <v/>
      </c>
    </row>
    <row r="39" spans="1:12" x14ac:dyDescent="0.2">
      <c r="A39" s="11">
        <v>4</v>
      </c>
      <c r="B39" s="9"/>
      <c r="C39" s="11">
        <v>10</v>
      </c>
      <c r="D39" s="9"/>
      <c r="E39" s="2">
        <v>5</v>
      </c>
      <c r="F39" s="2">
        <v>5</v>
      </c>
      <c r="G39" s="2">
        <v>5</v>
      </c>
      <c r="I39">
        <f t="shared" si="0"/>
        <v>15</v>
      </c>
      <c r="J39">
        <f t="shared" si="1"/>
        <v>-5</v>
      </c>
      <c r="K39" t="str">
        <f t="shared" si="3"/>
        <v>Probable Underestimation</v>
      </c>
      <c r="L39" s="12">
        <f t="shared" si="2"/>
        <v>4</v>
      </c>
    </row>
    <row r="40" spans="1:12" x14ac:dyDescent="0.2">
      <c r="A40" s="11">
        <v>6</v>
      </c>
      <c r="B40" s="9"/>
      <c r="C40" s="11">
        <v>9</v>
      </c>
      <c r="D40" s="9"/>
      <c r="E40" s="2">
        <v>2</v>
      </c>
      <c r="F40" s="2">
        <v>2</v>
      </c>
      <c r="G40" s="2">
        <v>2</v>
      </c>
      <c r="I40">
        <f t="shared" si="0"/>
        <v>6</v>
      </c>
      <c r="J40">
        <f t="shared" si="1"/>
        <v>3</v>
      </c>
      <c r="K40" t="str">
        <f t="shared" si="3"/>
        <v/>
      </c>
      <c r="L40" s="12">
        <f t="shared" si="2"/>
        <v>6</v>
      </c>
    </row>
    <row r="41" spans="1:12" x14ac:dyDescent="0.2">
      <c r="A41" s="11">
        <v>2</v>
      </c>
      <c r="B41" s="9"/>
      <c r="C41" s="11">
        <v>5</v>
      </c>
      <c r="D41" s="9"/>
      <c r="E41" s="2">
        <v>2</v>
      </c>
      <c r="F41" s="2">
        <v>3</v>
      </c>
      <c r="I41">
        <f t="shared" si="0"/>
        <v>5</v>
      </c>
      <c r="J41">
        <f t="shared" si="1"/>
        <v>0</v>
      </c>
      <c r="K41" t="str">
        <f t="shared" si="3"/>
        <v/>
      </c>
      <c r="L41" s="12" t="str">
        <f t="shared" si="2"/>
        <v/>
      </c>
    </row>
    <row r="42" spans="1:12" x14ac:dyDescent="0.2">
      <c r="A42" s="11">
        <v>6</v>
      </c>
      <c r="B42" s="9"/>
      <c r="C42" s="11">
        <v>5</v>
      </c>
      <c r="D42" s="9"/>
      <c r="E42" s="2">
        <v>2</v>
      </c>
      <c r="F42" s="2">
        <v>2</v>
      </c>
      <c r="G42" s="2">
        <v>3</v>
      </c>
      <c r="I42">
        <f t="shared" si="0"/>
        <v>7</v>
      </c>
      <c r="J42">
        <f t="shared" si="1"/>
        <v>-2</v>
      </c>
      <c r="K42" t="str">
        <f t="shared" si="3"/>
        <v>Probable Underestimation</v>
      </c>
      <c r="L42" s="12" t="str">
        <f t="shared" si="2"/>
        <v/>
      </c>
    </row>
    <row r="43" spans="1:12" x14ac:dyDescent="0.2">
      <c r="A43" s="11">
        <v>6</v>
      </c>
      <c r="B43" s="9"/>
      <c r="D43" s="9"/>
      <c r="E43" s="2">
        <v>2</v>
      </c>
      <c r="F43" s="2">
        <v>4</v>
      </c>
      <c r="G43" s="2">
        <v>2</v>
      </c>
      <c r="I43">
        <f t="shared" si="0"/>
        <v>8</v>
      </c>
      <c r="J43">
        <f t="shared" si="1"/>
        <v>-8</v>
      </c>
      <c r="K43" t="str">
        <f t="shared" si="3"/>
        <v>Probable Underestimation</v>
      </c>
      <c r="L43" s="12" t="str">
        <f t="shared" si="2"/>
        <v/>
      </c>
    </row>
    <row r="44" spans="1:12" x14ac:dyDescent="0.2">
      <c r="A44" s="11">
        <v>1</v>
      </c>
      <c r="B44" s="9"/>
      <c r="C44" s="11">
        <v>8</v>
      </c>
      <c r="D44" s="9"/>
      <c r="E44" s="2">
        <v>4</v>
      </c>
      <c r="F44" s="2">
        <v>7</v>
      </c>
      <c r="G44" s="2">
        <v>5</v>
      </c>
      <c r="I44">
        <f t="shared" si="0"/>
        <v>16</v>
      </c>
      <c r="J44">
        <f t="shared" si="1"/>
        <v>-8</v>
      </c>
      <c r="K44" t="str">
        <f t="shared" si="3"/>
        <v>Probable Underestimation</v>
      </c>
      <c r="L44" s="12">
        <f t="shared" si="2"/>
        <v>1</v>
      </c>
    </row>
    <row r="45" spans="1:12" x14ac:dyDescent="0.2">
      <c r="A45" s="11">
        <v>4</v>
      </c>
      <c r="B45" s="9"/>
      <c r="C45" s="11">
        <v>2</v>
      </c>
      <c r="D45" s="9"/>
      <c r="E45" s="2">
        <v>1</v>
      </c>
      <c r="F45" s="2">
        <v>1</v>
      </c>
      <c r="G45" s="2">
        <v>2</v>
      </c>
      <c r="I45">
        <f t="shared" si="0"/>
        <v>4</v>
      </c>
      <c r="J45">
        <f t="shared" si="1"/>
        <v>-2</v>
      </c>
      <c r="K45" t="str">
        <f t="shared" si="3"/>
        <v>Probable Underestimation</v>
      </c>
      <c r="L45" s="12" t="str">
        <f t="shared" si="2"/>
        <v/>
      </c>
    </row>
    <row r="46" spans="1:12" x14ac:dyDescent="0.2">
      <c r="C46" s="11">
        <v>3</v>
      </c>
      <c r="E46" s="2">
        <v>2</v>
      </c>
      <c r="F46" s="2">
        <v>1</v>
      </c>
      <c r="G46" s="2">
        <v>2</v>
      </c>
      <c r="I46">
        <f t="shared" si="0"/>
        <v>5</v>
      </c>
      <c r="J46">
        <f t="shared" si="1"/>
        <v>-2</v>
      </c>
      <c r="K46" t="str">
        <f t="shared" si="3"/>
        <v>Probable Underestimation</v>
      </c>
      <c r="L46" s="12" t="str">
        <f t="shared" si="2"/>
        <v/>
      </c>
    </row>
    <row r="47" spans="1:12" x14ac:dyDescent="0.2">
      <c r="A47" s="11">
        <v>3</v>
      </c>
      <c r="B47" s="9"/>
      <c r="C47" s="11">
        <v>7</v>
      </c>
      <c r="D47" s="9"/>
      <c r="E47" s="2">
        <v>5</v>
      </c>
      <c r="F47" s="2">
        <v>2</v>
      </c>
      <c r="G47" s="2">
        <v>7</v>
      </c>
      <c r="I47">
        <f t="shared" si="0"/>
        <v>14</v>
      </c>
      <c r="J47">
        <f t="shared" si="1"/>
        <v>-7</v>
      </c>
      <c r="K47" t="str">
        <f t="shared" si="3"/>
        <v>Probable Underestimation</v>
      </c>
      <c r="L47" s="12">
        <f t="shared" si="2"/>
        <v>3</v>
      </c>
    </row>
    <row r="48" spans="1:12" x14ac:dyDescent="0.2">
      <c r="A48" s="11">
        <v>3</v>
      </c>
      <c r="B48" s="9"/>
      <c r="C48" s="11">
        <v>10</v>
      </c>
      <c r="D48" s="9"/>
      <c r="E48" s="2">
        <v>1</v>
      </c>
      <c r="F48" s="2">
        <v>2</v>
      </c>
      <c r="G48" s="2">
        <v>7</v>
      </c>
      <c r="I48">
        <f t="shared" si="0"/>
        <v>10</v>
      </c>
      <c r="J48">
        <f t="shared" si="1"/>
        <v>0</v>
      </c>
      <c r="K48" t="str">
        <f t="shared" si="3"/>
        <v/>
      </c>
      <c r="L48" s="12">
        <f t="shared" si="2"/>
        <v>3</v>
      </c>
    </row>
    <row r="49" spans="1:12" x14ac:dyDescent="0.2">
      <c r="A49" s="11">
        <v>3</v>
      </c>
      <c r="B49" s="9"/>
      <c r="C49" s="11">
        <v>5</v>
      </c>
      <c r="D49" s="9"/>
      <c r="E49" s="2">
        <v>1</v>
      </c>
      <c r="F49" s="2">
        <v>6</v>
      </c>
      <c r="G49" s="2">
        <v>1</v>
      </c>
      <c r="I49">
        <f t="shared" si="0"/>
        <v>8</v>
      </c>
      <c r="J49">
        <f t="shared" si="1"/>
        <v>-3</v>
      </c>
      <c r="K49" t="str">
        <f t="shared" si="3"/>
        <v>Probable Underestimation</v>
      </c>
      <c r="L49" s="12" t="str">
        <f t="shared" si="2"/>
        <v/>
      </c>
    </row>
    <row r="50" spans="1:12" x14ac:dyDescent="0.2">
      <c r="A50" s="11">
        <v>4</v>
      </c>
      <c r="B50" s="9"/>
      <c r="C50" s="11">
        <v>5</v>
      </c>
      <c r="D50" s="9"/>
      <c r="E50" s="2">
        <v>4</v>
      </c>
      <c r="F50" s="2">
        <v>2</v>
      </c>
      <c r="G50" s="2">
        <v>1</v>
      </c>
      <c r="I50">
        <f t="shared" si="0"/>
        <v>7</v>
      </c>
      <c r="J50">
        <f t="shared" si="1"/>
        <v>-2</v>
      </c>
      <c r="K50" t="str">
        <f t="shared" si="3"/>
        <v>Probable Underestimation</v>
      </c>
      <c r="L50" s="12" t="str">
        <f t="shared" si="2"/>
        <v/>
      </c>
    </row>
    <row r="51" spans="1:12" x14ac:dyDescent="0.2">
      <c r="A51" s="11">
        <v>4</v>
      </c>
      <c r="B51" s="9"/>
      <c r="C51" s="11">
        <v>9</v>
      </c>
      <c r="D51" s="9"/>
      <c r="E51" s="2">
        <v>7</v>
      </c>
      <c r="F51" s="2">
        <v>7</v>
      </c>
      <c r="G51" s="2">
        <v>6</v>
      </c>
      <c r="I51">
        <f t="shared" si="0"/>
        <v>20</v>
      </c>
      <c r="J51">
        <f t="shared" si="1"/>
        <v>-11</v>
      </c>
      <c r="K51" t="str">
        <f t="shared" si="3"/>
        <v>Probable Underestimation</v>
      </c>
      <c r="L51" s="12">
        <f t="shared" si="2"/>
        <v>4</v>
      </c>
    </row>
    <row r="52" spans="1:12" x14ac:dyDescent="0.2">
      <c r="A52" s="11">
        <v>5</v>
      </c>
      <c r="B52" s="9"/>
      <c r="C52" s="11">
        <v>10</v>
      </c>
      <c r="D52" s="9"/>
      <c r="E52" s="2">
        <v>1</v>
      </c>
      <c r="F52" s="2">
        <v>5</v>
      </c>
      <c r="G52" s="2">
        <v>6</v>
      </c>
      <c r="I52">
        <f t="shared" si="0"/>
        <v>12</v>
      </c>
      <c r="J52">
        <f t="shared" si="1"/>
        <v>-2</v>
      </c>
      <c r="K52" t="str">
        <f t="shared" si="3"/>
        <v>Probable Underestimation</v>
      </c>
      <c r="L52" s="12">
        <f t="shared" si="2"/>
        <v>5</v>
      </c>
    </row>
    <row r="53" spans="1:12" x14ac:dyDescent="0.2">
      <c r="A53" s="11">
        <v>5</v>
      </c>
      <c r="B53" s="9"/>
      <c r="C53" s="11">
        <v>5</v>
      </c>
      <c r="D53" s="9"/>
      <c r="E53" s="2">
        <v>2</v>
      </c>
      <c r="F53" s="2">
        <v>2</v>
      </c>
      <c r="G53" s="2">
        <v>1</v>
      </c>
      <c r="I53">
        <f t="shared" si="0"/>
        <v>5</v>
      </c>
      <c r="J53">
        <f t="shared" si="1"/>
        <v>0</v>
      </c>
      <c r="K53" t="str">
        <f t="shared" si="3"/>
        <v/>
      </c>
      <c r="L53" s="12" t="str">
        <f t="shared" si="2"/>
        <v/>
      </c>
    </row>
    <row r="54" spans="1:12" x14ac:dyDescent="0.2">
      <c r="A54" s="11">
        <v>3</v>
      </c>
      <c r="B54" s="9"/>
      <c r="C54" s="11">
        <v>3</v>
      </c>
      <c r="D54" s="9"/>
      <c r="E54" s="2">
        <v>2</v>
      </c>
      <c r="F54" s="2">
        <v>1</v>
      </c>
      <c r="G54" s="2">
        <v>2</v>
      </c>
      <c r="I54">
        <f t="shared" si="0"/>
        <v>5</v>
      </c>
      <c r="J54">
        <f t="shared" si="1"/>
        <v>-2</v>
      </c>
      <c r="K54" t="str">
        <f t="shared" si="3"/>
        <v>Probable Underestimation</v>
      </c>
      <c r="L54" s="12" t="str">
        <f t="shared" si="2"/>
        <v/>
      </c>
    </row>
    <row r="55" spans="1:12" x14ac:dyDescent="0.2">
      <c r="A55" s="11">
        <v>1</v>
      </c>
      <c r="B55" s="9"/>
      <c r="C55" s="11">
        <v>3</v>
      </c>
      <c r="D55" s="9"/>
      <c r="E55" s="2">
        <v>3</v>
      </c>
      <c r="F55" s="2">
        <v>2</v>
      </c>
      <c r="G55" s="2">
        <v>2</v>
      </c>
      <c r="I55">
        <f t="shared" si="0"/>
        <v>7</v>
      </c>
      <c r="J55">
        <f t="shared" si="1"/>
        <v>-4</v>
      </c>
      <c r="K55" t="str">
        <f t="shared" si="3"/>
        <v>Probable Underestimation</v>
      </c>
      <c r="L55" s="12" t="str">
        <f t="shared" si="2"/>
        <v/>
      </c>
    </row>
    <row r="56" spans="1:12" x14ac:dyDescent="0.2">
      <c r="A56" s="11">
        <v>1</v>
      </c>
      <c r="B56" s="9"/>
      <c r="C56" s="11">
        <v>5</v>
      </c>
      <c r="D56" s="9"/>
      <c r="E56" s="2">
        <v>2</v>
      </c>
      <c r="F56" s="2">
        <v>2</v>
      </c>
      <c r="G56" s="2">
        <v>1</v>
      </c>
      <c r="I56">
        <f t="shared" si="0"/>
        <v>5</v>
      </c>
      <c r="J56">
        <f t="shared" si="1"/>
        <v>0</v>
      </c>
      <c r="K56" t="str">
        <f t="shared" si="3"/>
        <v/>
      </c>
      <c r="L56" s="12" t="str">
        <f t="shared" si="2"/>
        <v/>
      </c>
    </row>
    <row r="57" spans="1:12" x14ac:dyDescent="0.2">
      <c r="A57" s="11">
        <v>3</v>
      </c>
      <c r="B57" s="9"/>
      <c r="C57" s="11">
        <v>8</v>
      </c>
      <c r="D57" s="9"/>
      <c r="E57" s="2">
        <v>9</v>
      </c>
      <c r="F57" s="2">
        <v>3</v>
      </c>
      <c r="G57" s="2">
        <v>1</v>
      </c>
      <c r="I57">
        <f t="shared" si="0"/>
        <v>13</v>
      </c>
      <c r="J57">
        <f t="shared" si="1"/>
        <v>-5</v>
      </c>
      <c r="K57" t="str">
        <f t="shared" si="3"/>
        <v>Probable Underestimation</v>
      </c>
      <c r="L57" s="12">
        <f t="shared" si="2"/>
        <v>3</v>
      </c>
    </row>
    <row r="58" spans="1:12" x14ac:dyDescent="0.2">
      <c r="A58" s="11">
        <v>4</v>
      </c>
      <c r="B58" s="9"/>
      <c r="C58" s="11">
        <v>1</v>
      </c>
      <c r="D58" s="9"/>
      <c r="E58" s="2">
        <v>1</v>
      </c>
      <c r="I58">
        <f t="shared" si="0"/>
        <v>1</v>
      </c>
      <c r="J58">
        <f t="shared" si="1"/>
        <v>0</v>
      </c>
      <c r="K58" t="str">
        <f t="shared" si="3"/>
        <v/>
      </c>
      <c r="L58" s="12" t="str">
        <f t="shared" si="2"/>
        <v/>
      </c>
    </row>
    <row r="59" spans="1:12" x14ac:dyDescent="0.2">
      <c r="A59" s="11">
        <v>2</v>
      </c>
      <c r="B59" s="9"/>
      <c r="C59" s="11">
        <v>2</v>
      </c>
      <c r="D59" s="9"/>
      <c r="E59" s="2">
        <v>1</v>
      </c>
      <c r="F59" s="2">
        <v>1</v>
      </c>
      <c r="G59" s="2">
        <v>1</v>
      </c>
      <c r="I59">
        <f t="shared" si="0"/>
        <v>3</v>
      </c>
      <c r="J59">
        <f t="shared" si="1"/>
        <v>-1</v>
      </c>
      <c r="K59" t="str">
        <f t="shared" si="3"/>
        <v>Probable Underestimation</v>
      </c>
      <c r="L59" s="12" t="str">
        <f t="shared" si="2"/>
        <v/>
      </c>
    </row>
    <row r="60" spans="1:12" x14ac:dyDescent="0.2">
      <c r="A60" s="11">
        <v>2</v>
      </c>
      <c r="B60" s="9"/>
      <c r="C60" s="11">
        <v>10</v>
      </c>
      <c r="D60" s="9"/>
      <c r="E60" s="2">
        <v>4</v>
      </c>
      <c r="G60" s="2">
        <v>1</v>
      </c>
      <c r="I60">
        <f t="shared" si="0"/>
        <v>5</v>
      </c>
      <c r="J60">
        <f t="shared" si="1"/>
        <v>5</v>
      </c>
      <c r="K60" t="str">
        <f t="shared" si="3"/>
        <v/>
      </c>
      <c r="L60" s="12">
        <f t="shared" si="2"/>
        <v>2</v>
      </c>
    </row>
    <row r="61" spans="1:12" x14ac:dyDescent="0.2">
      <c r="A61" s="11">
        <v>4</v>
      </c>
      <c r="B61" s="9"/>
      <c r="C61" s="11">
        <v>4</v>
      </c>
      <c r="D61" s="9"/>
      <c r="E61" s="2">
        <v>2</v>
      </c>
      <c r="F61" s="2">
        <v>1</v>
      </c>
      <c r="G61" s="2">
        <v>1</v>
      </c>
      <c r="I61">
        <f t="shared" si="0"/>
        <v>4</v>
      </c>
      <c r="J61">
        <f t="shared" si="1"/>
        <v>0</v>
      </c>
      <c r="K61" t="str">
        <f t="shared" si="3"/>
        <v/>
      </c>
      <c r="L61" s="12" t="str">
        <f t="shared" si="2"/>
        <v/>
      </c>
    </row>
    <row r="62" spans="1:12" x14ac:dyDescent="0.2">
      <c r="A62" s="11">
        <v>5</v>
      </c>
      <c r="B62" s="9"/>
      <c r="C62" s="11">
        <v>5</v>
      </c>
      <c r="D62" s="9"/>
      <c r="E62" s="2">
        <v>4</v>
      </c>
      <c r="F62" s="2">
        <v>3</v>
      </c>
      <c r="G62" s="2">
        <v>1</v>
      </c>
      <c r="I62">
        <f t="shared" si="0"/>
        <v>8</v>
      </c>
      <c r="J62">
        <f t="shared" si="1"/>
        <v>-3</v>
      </c>
      <c r="K62" t="str">
        <f t="shared" si="3"/>
        <v>Probable Underestimation</v>
      </c>
      <c r="L62" s="12" t="str">
        <f t="shared" si="2"/>
        <v/>
      </c>
    </row>
    <row r="63" spans="1:12" x14ac:dyDescent="0.2">
      <c r="A63" s="11">
        <v>4</v>
      </c>
      <c r="B63" s="9"/>
      <c r="C63" s="11">
        <v>8</v>
      </c>
      <c r="D63" s="9"/>
      <c r="E63" s="2">
        <v>1</v>
      </c>
      <c r="F63" s="2">
        <v>1</v>
      </c>
      <c r="G63" s="2">
        <v>8</v>
      </c>
      <c r="I63">
        <f t="shared" si="0"/>
        <v>10</v>
      </c>
      <c r="J63">
        <f t="shared" si="1"/>
        <v>-2</v>
      </c>
      <c r="K63" t="str">
        <f t="shared" si="3"/>
        <v>Probable Underestimation</v>
      </c>
      <c r="L63" s="12">
        <f t="shared" si="2"/>
        <v>4</v>
      </c>
    </row>
    <row r="64" spans="1:12" x14ac:dyDescent="0.2">
      <c r="A64" s="11">
        <v>1</v>
      </c>
      <c r="B64" s="9"/>
      <c r="C64" s="11">
        <v>5</v>
      </c>
      <c r="D64" s="9"/>
      <c r="E64" s="2">
        <v>2</v>
      </c>
      <c r="F64" s="2">
        <v>2</v>
      </c>
      <c r="G64" s="2">
        <v>1</v>
      </c>
      <c r="I64">
        <f t="shared" si="0"/>
        <v>5</v>
      </c>
      <c r="J64">
        <f t="shared" si="1"/>
        <v>0</v>
      </c>
      <c r="K64" t="str">
        <f t="shared" si="3"/>
        <v/>
      </c>
      <c r="L64" s="12" t="str">
        <f t="shared" si="2"/>
        <v/>
      </c>
    </row>
    <row r="65" spans="1:12" x14ac:dyDescent="0.2">
      <c r="A65" s="11">
        <v>4</v>
      </c>
      <c r="B65" s="9"/>
      <c r="C65" s="11">
        <v>10</v>
      </c>
      <c r="D65" s="9"/>
      <c r="E65" s="2">
        <v>8</v>
      </c>
      <c r="F65" s="2">
        <v>2</v>
      </c>
      <c r="G65" s="2">
        <v>4</v>
      </c>
      <c r="I65">
        <f t="shared" si="0"/>
        <v>14</v>
      </c>
      <c r="J65">
        <f t="shared" si="1"/>
        <v>-4</v>
      </c>
      <c r="K65" t="str">
        <f t="shared" si="3"/>
        <v>Probable Underestimation</v>
      </c>
      <c r="L65" s="12">
        <f t="shared" si="2"/>
        <v>4</v>
      </c>
    </row>
    <row r="66" spans="1:12" x14ac:dyDescent="0.2">
      <c r="A66" s="11">
        <v>2</v>
      </c>
      <c r="B66" s="9"/>
      <c r="C66" s="11">
        <v>4</v>
      </c>
      <c r="D66" s="9"/>
      <c r="E66" s="2">
        <v>1</v>
      </c>
      <c r="F66" s="2">
        <v>1</v>
      </c>
      <c r="G66" s="2">
        <v>2</v>
      </c>
      <c r="I66">
        <f t="shared" si="0"/>
        <v>4</v>
      </c>
      <c r="J66">
        <f t="shared" si="1"/>
        <v>0</v>
      </c>
      <c r="K66" t="str">
        <f t="shared" si="3"/>
        <v/>
      </c>
      <c r="L66" s="12" t="str">
        <f t="shared" si="2"/>
        <v/>
      </c>
    </row>
    <row r="67" spans="1:12" x14ac:dyDescent="0.2">
      <c r="A67" s="11">
        <v>4</v>
      </c>
      <c r="B67" s="9"/>
      <c r="C67" s="11">
        <v>3</v>
      </c>
      <c r="D67" s="9"/>
      <c r="E67" s="2">
        <v>2</v>
      </c>
      <c r="F67" s="2">
        <v>2</v>
      </c>
      <c r="G67" s="2">
        <v>1</v>
      </c>
      <c r="I67">
        <f t="shared" ref="I67:I130" si="4">E67+F67+G67</f>
        <v>5</v>
      </c>
      <c r="J67">
        <f t="shared" ref="J67:J130" si="5">C67-I67</f>
        <v>-2</v>
      </c>
      <c r="K67" t="str">
        <f t="shared" si="3"/>
        <v>Probable Underestimation</v>
      </c>
      <c r="L67" s="12" t="str">
        <f t="shared" ref="L67:L130" si="6">IF(C67&gt;5.4,A67,"")</f>
        <v/>
      </c>
    </row>
    <row r="68" spans="1:12" x14ac:dyDescent="0.2">
      <c r="A68" s="11">
        <v>4</v>
      </c>
      <c r="B68" s="9"/>
      <c r="C68" s="11">
        <v>5</v>
      </c>
      <c r="D68" s="9"/>
      <c r="E68" s="2">
        <v>4</v>
      </c>
      <c r="F68" s="2">
        <v>3</v>
      </c>
      <c r="G68" s="2">
        <v>4</v>
      </c>
      <c r="I68">
        <f t="shared" si="4"/>
        <v>11</v>
      </c>
      <c r="J68">
        <f t="shared" si="5"/>
        <v>-6</v>
      </c>
      <c r="K68" t="str">
        <f t="shared" si="3"/>
        <v>Probable Underestimation</v>
      </c>
      <c r="L68" s="12" t="str">
        <f t="shared" si="6"/>
        <v/>
      </c>
    </row>
    <row r="69" spans="1:12" x14ac:dyDescent="0.2">
      <c r="A69" s="11">
        <v>5</v>
      </c>
      <c r="B69" s="9"/>
      <c r="C69" s="11">
        <v>5</v>
      </c>
      <c r="D69" s="9"/>
      <c r="E69" s="2">
        <v>5</v>
      </c>
      <c r="F69" s="2">
        <v>5</v>
      </c>
      <c r="G69" s="2">
        <v>5</v>
      </c>
      <c r="I69">
        <f t="shared" si="4"/>
        <v>15</v>
      </c>
      <c r="J69">
        <f t="shared" si="5"/>
        <v>-10</v>
      </c>
      <c r="K69" t="str">
        <f t="shared" ref="K69:K132" si="7">IF(J69&lt;0, "Probable Underestimation","")</f>
        <v>Probable Underestimation</v>
      </c>
      <c r="L69" s="12" t="str">
        <f t="shared" si="6"/>
        <v/>
      </c>
    </row>
    <row r="70" spans="1:12" x14ac:dyDescent="0.2">
      <c r="A70" s="11">
        <v>3</v>
      </c>
      <c r="B70" s="9"/>
      <c r="C70" s="11">
        <v>10</v>
      </c>
      <c r="D70" s="9"/>
      <c r="E70" s="2">
        <v>2</v>
      </c>
      <c r="F70" s="2">
        <v>2</v>
      </c>
      <c r="G70" s="2">
        <v>1</v>
      </c>
      <c r="I70">
        <f t="shared" si="4"/>
        <v>5</v>
      </c>
      <c r="J70">
        <f t="shared" si="5"/>
        <v>5</v>
      </c>
      <c r="K70" t="str">
        <f t="shared" si="7"/>
        <v/>
      </c>
      <c r="L70" s="12">
        <f t="shared" si="6"/>
        <v>3</v>
      </c>
    </row>
    <row r="71" spans="1:12" x14ac:dyDescent="0.2">
      <c r="A71" s="11">
        <v>4</v>
      </c>
      <c r="B71" s="9"/>
      <c r="C71" s="11">
        <v>2</v>
      </c>
      <c r="D71" s="9"/>
      <c r="E71" s="2">
        <v>5</v>
      </c>
      <c r="G71" s="2">
        <v>4</v>
      </c>
      <c r="I71">
        <f t="shared" si="4"/>
        <v>9</v>
      </c>
      <c r="J71">
        <f t="shared" si="5"/>
        <v>-7</v>
      </c>
      <c r="K71" t="str">
        <f t="shared" si="7"/>
        <v>Probable Underestimation</v>
      </c>
      <c r="L71" s="12" t="str">
        <f t="shared" si="6"/>
        <v/>
      </c>
    </row>
    <row r="72" spans="1:12" x14ac:dyDescent="0.2">
      <c r="A72" s="11">
        <v>1</v>
      </c>
      <c r="B72" s="9"/>
      <c r="C72" s="11">
        <v>8</v>
      </c>
      <c r="D72" s="9"/>
      <c r="E72" s="2">
        <v>2</v>
      </c>
      <c r="F72" s="2">
        <v>1</v>
      </c>
      <c r="G72" s="2">
        <v>1</v>
      </c>
      <c r="I72">
        <f t="shared" si="4"/>
        <v>4</v>
      </c>
      <c r="J72">
        <f t="shared" si="5"/>
        <v>4</v>
      </c>
      <c r="K72" t="str">
        <f t="shared" si="7"/>
        <v/>
      </c>
      <c r="L72" s="12">
        <f t="shared" si="6"/>
        <v>1</v>
      </c>
    </row>
    <row r="73" spans="1:12" x14ac:dyDescent="0.2">
      <c r="A73" s="11">
        <v>2</v>
      </c>
      <c r="B73" s="9"/>
      <c r="C73" s="11">
        <v>1</v>
      </c>
      <c r="D73" s="9"/>
      <c r="E73" s="2">
        <v>1</v>
      </c>
      <c r="F73" s="2">
        <v>1</v>
      </c>
      <c r="G73" s="2">
        <v>1</v>
      </c>
      <c r="I73">
        <f t="shared" si="4"/>
        <v>3</v>
      </c>
      <c r="J73">
        <f t="shared" si="5"/>
        <v>-2</v>
      </c>
      <c r="K73" t="str">
        <f t="shared" si="7"/>
        <v>Probable Underestimation</v>
      </c>
      <c r="L73" s="12" t="str">
        <f t="shared" si="6"/>
        <v/>
      </c>
    </row>
    <row r="74" spans="1:12" x14ac:dyDescent="0.2">
      <c r="A74" s="11">
        <v>3</v>
      </c>
      <c r="B74" s="9"/>
      <c r="C74" s="11">
        <v>4</v>
      </c>
      <c r="D74" s="9"/>
      <c r="E74" s="2">
        <v>3</v>
      </c>
      <c r="G74" s="2">
        <v>3</v>
      </c>
      <c r="I74">
        <f t="shared" si="4"/>
        <v>6</v>
      </c>
      <c r="J74">
        <f t="shared" si="5"/>
        <v>-2</v>
      </c>
      <c r="K74" t="str">
        <f t="shared" si="7"/>
        <v>Probable Underestimation</v>
      </c>
      <c r="L74" s="12" t="str">
        <f t="shared" si="6"/>
        <v/>
      </c>
    </row>
    <row r="75" spans="1:12" x14ac:dyDescent="0.2">
      <c r="A75" s="11">
        <v>4</v>
      </c>
      <c r="B75" s="9"/>
      <c r="C75" s="11">
        <v>2</v>
      </c>
      <c r="D75" s="9"/>
      <c r="E75" s="2">
        <v>1</v>
      </c>
      <c r="F75" s="2">
        <v>2</v>
      </c>
      <c r="G75" s="2">
        <v>1</v>
      </c>
      <c r="I75">
        <f t="shared" si="4"/>
        <v>4</v>
      </c>
      <c r="J75">
        <f t="shared" si="5"/>
        <v>-2</v>
      </c>
      <c r="K75" t="str">
        <f t="shared" si="7"/>
        <v>Probable Underestimation</v>
      </c>
      <c r="L75" s="12" t="str">
        <f t="shared" si="6"/>
        <v/>
      </c>
    </row>
    <row r="76" spans="1:12" x14ac:dyDescent="0.2">
      <c r="A76" s="11">
        <v>1</v>
      </c>
      <c r="B76" s="9"/>
      <c r="C76" s="11">
        <v>10</v>
      </c>
      <c r="D76" s="9"/>
      <c r="E76" s="2">
        <v>2</v>
      </c>
      <c r="F76" s="2">
        <v>2</v>
      </c>
      <c r="G76" s="2">
        <v>2</v>
      </c>
      <c r="I76">
        <f t="shared" si="4"/>
        <v>6</v>
      </c>
      <c r="J76">
        <f t="shared" si="5"/>
        <v>4</v>
      </c>
      <c r="K76" t="str">
        <f t="shared" si="7"/>
        <v/>
      </c>
      <c r="L76" s="12">
        <f t="shared" si="6"/>
        <v>1</v>
      </c>
    </row>
    <row r="77" spans="1:12" x14ac:dyDescent="0.2">
      <c r="A77" s="11">
        <v>4</v>
      </c>
      <c r="B77" s="9"/>
      <c r="C77" s="11">
        <v>8</v>
      </c>
      <c r="D77" s="9"/>
      <c r="E77" s="2">
        <v>3</v>
      </c>
      <c r="F77" s="2">
        <v>1</v>
      </c>
      <c r="G77" s="2">
        <v>1</v>
      </c>
      <c r="I77">
        <f t="shared" si="4"/>
        <v>5</v>
      </c>
      <c r="J77">
        <f t="shared" si="5"/>
        <v>3</v>
      </c>
      <c r="K77" t="str">
        <f t="shared" si="7"/>
        <v/>
      </c>
      <c r="L77" s="12">
        <f t="shared" si="6"/>
        <v>4</v>
      </c>
    </row>
    <row r="78" spans="1:12" x14ac:dyDescent="0.2">
      <c r="A78" s="11">
        <v>2</v>
      </c>
      <c r="B78" s="9"/>
      <c r="C78" s="11">
        <v>4</v>
      </c>
      <c r="D78" s="9"/>
      <c r="E78" s="2">
        <v>1</v>
      </c>
      <c r="F78" s="2">
        <v>1</v>
      </c>
      <c r="G78" s="2">
        <v>4</v>
      </c>
      <c r="I78">
        <f t="shared" si="4"/>
        <v>6</v>
      </c>
      <c r="J78">
        <f t="shared" si="5"/>
        <v>-2</v>
      </c>
      <c r="K78" t="str">
        <f t="shared" si="7"/>
        <v>Probable Underestimation</v>
      </c>
      <c r="L78" s="12" t="str">
        <f t="shared" si="6"/>
        <v/>
      </c>
    </row>
    <row r="79" spans="1:12" x14ac:dyDescent="0.2">
      <c r="A79" s="11">
        <v>4</v>
      </c>
      <c r="B79" s="9"/>
      <c r="C79" s="11">
        <v>1</v>
      </c>
      <c r="D79" s="9"/>
      <c r="E79" s="2">
        <v>3</v>
      </c>
      <c r="G79" s="2">
        <v>1</v>
      </c>
      <c r="I79">
        <f t="shared" si="4"/>
        <v>4</v>
      </c>
      <c r="J79">
        <f t="shared" si="5"/>
        <v>-3</v>
      </c>
      <c r="K79" t="str">
        <f t="shared" si="7"/>
        <v>Probable Underestimation</v>
      </c>
      <c r="L79" s="12" t="str">
        <f t="shared" si="6"/>
        <v/>
      </c>
    </row>
    <row r="80" spans="1:12" x14ac:dyDescent="0.2">
      <c r="A80" s="11">
        <v>4</v>
      </c>
      <c r="B80" s="9"/>
      <c r="C80" s="11">
        <v>4</v>
      </c>
      <c r="D80" s="9"/>
      <c r="E80" s="2">
        <v>1</v>
      </c>
      <c r="F80" s="2">
        <v>4</v>
      </c>
      <c r="G80" s="2">
        <v>2</v>
      </c>
      <c r="I80">
        <f t="shared" si="4"/>
        <v>7</v>
      </c>
      <c r="J80">
        <f t="shared" si="5"/>
        <v>-3</v>
      </c>
      <c r="K80" t="str">
        <f t="shared" si="7"/>
        <v>Probable Underestimation</v>
      </c>
      <c r="L80" s="12" t="str">
        <f t="shared" si="6"/>
        <v/>
      </c>
    </row>
    <row r="81" spans="1:12" x14ac:dyDescent="0.2">
      <c r="A81" s="11">
        <v>4</v>
      </c>
      <c r="B81" s="9"/>
      <c r="C81" s="11">
        <v>4</v>
      </c>
      <c r="D81" s="9"/>
      <c r="E81" s="2">
        <v>3</v>
      </c>
      <c r="F81" s="2">
        <v>1</v>
      </c>
      <c r="G81" s="2">
        <v>2</v>
      </c>
      <c r="I81">
        <f t="shared" si="4"/>
        <v>6</v>
      </c>
      <c r="J81">
        <f t="shared" si="5"/>
        <v>-2</v>
      </c>
      <c r="K81" t="str">
        <f t="shared" si="7"/>
        <v>Probable Underestimation</v>
      </c>
      <c r="L81" s="12" t="str">
        <f t="shared" si="6"/>
        <v/>
      </c>
    </row>
    <row r="82" spans="1:12" x14ac:dyDescent="0.2">
      <c r="A82" s="11">
        <v>2</v>
      </c>
      <c r="B82" s="9"/>
      <c r="C82" s="11">
        <v>3</v>
      </c>
      <c r="D82" s="9"/>
      <c r="E82" s="2">
        <v>1</v>
      </c>
      <c r="F82" s="2">
        <v>1</v>
      </c>
      <c r="G82" s="2">
        <v>1</v>
      </c>
      <c r="I82">
        <f t="shared" si="4"/>
        <v>3</v>
      </c>
      <c r="J82">
        <f t="shared" si="5"/>
        <v>0</v>
      </c>
      <c r="K82" t="str">
        <f t="shared" si="7"/>
        <v/>
      </c>
      <c r="L82" s="12" t="str">
        <f t="shared" si="6"/>
        <v/>
      </c>
    </row>
    <row r="83" spans="1:12" x14ac:dyDescent="0.2">
      <c r="A83" s="11">
        <v>4</v>
      </c>
      <c r="B83" s="9"/>
      <c r="C83" s="11">
        <v>2</v>
      </c>
      <c r="D83" s="9"/>
      <c r="E83" s="2">
        <v>2</v>
      </c>
      <c r="F83" s="2">
        <v>2</v>
      </c>
      <c r="G83" s="2">
        <v>1</v>
      </c>
      <c r="I83">
        <f t="shared" si="4"/>
        <v>5</v>
      </c>
      <c r="J83">
        <f t="shared" si="5"/>
        <v>-3</v>
      </c>
      <c r="K83" t="str">
        <f t="shared" si="7"/>
        <v>Probable Underestimation</v>
      </c>
      <c r="L83" s="12" t="str">
        <f t="shared" si="6"/>
        <v/>
      </c>
    </row>
    <row r="84" spans="1:12" x14ac:dyDescent="0.2">
      <c r="A84" s="11">
        <v>6</v>
      </c>
      <c r="B84" s="9"/>
      <c r="C84" s="11">
        <v>10</v>
      </c>
      <c r="D84" s="9"/>
      <c r="E84" s="2">
        <v>10</v>
      </c>
      <c r="F84" s="2">
        <v>10</v>
      </c>
      <c r="G84" s="2">
        <v>10</v>
      </c>
      <c r="I84">
        <f t="shared" si="4"/>
        <v>30</v>
      </c>
      <c r="J84">
        <f t="shared" si="5"/>
        <v>-20</v>
      </c>
      <c r="K84" t="str">
        <f t="shared" si="7"/>
        <v>Probable Underestimation</v>
      </c>
      <c r="L84" s="12">
        <f t="shared" si="6"/>
        <v>6</v>
      </c>
    </row>
    <row r="85" spans="1:12" x14ac:dyDescent="0.2">
      <c r="A85" s="11">
        <v>4</v>
      </c>
      <c r="B85" s="9"/>
      <c r="C85" s="11">
        <v>4</v>
      </c>
      <c r="D85" s="9"/>
      <c r="E85" s="2">
        <v>1</v>
      </c>
      <c r="F85" s="2">
        <v>2</v>
      </c>
      <c r="G85" s="2">
        <v>4</v>
      </c>
      <c r="I85">
        <f t="shared" si="4"/>
        <v>7</v>
      </c>
      <c r="J85">
        <f t="shared" si="5"/>
        <v>-3</v>
      </c>
      <c r="K85" t="str">
        <f t="shared" si="7"/>
        <v>Probable Underestimation</v>
      </c>
      <c r="L85" s="12" t="str">
        <f t="shared" si="6"/>
        <v/>
      </c>
    </row>
    <row r="86" spans="1:12" x14ac:dyDescent="0.2">
      <c r="A86" s="11">
        <v>4</v>
      </c>
      <c r="B86" s="9"/>
      <c r="C86" s="11">
        <v>4</v>
      </c>
      <c r="D86" s="9"/>
      <c r="E86" s="2">
        <v>1</v>
      </c>
      <c r="F86" s="2">
        <v>3</v>
      </c>
      <c r="G86" s="2">
        <v>2</v>
      </c>
      <c r="I86">
        <f t="shared" si="4"/>
        <v>6</v>
      </c>
      <c r="J86">
        <f t="shared" si="5"/>
        <v>-2</v>
      </c>
      <c r="K86" t="str">
        <f t="shared" si="7"/>
        <v>Probable Underestimation</v>
      </c>
      <c r="L86" s="12" t="str">
        <f t="shared" si="6"/>
        <v/>
      </c>
    </row>
    <row r="87" spans="1:12" x14ac:dyDescent="0.2">
      <c r="A87" s="11">
        <v>4</v>
      </c>
      <c r="B87" s="9"/>
      <c r="C87" s="11">
        <v>6</v>
      </c>
      <c r="D87" s="9"/>
      <c r="E87" s="2">
        <v>2</v>
      </c>
      <c r="F87" s="2">
        <v>5</v>
      </c>
      <c r="G87" s="2">
        <v>3</v>
      </c>
      <c r="I87">
        <f t="shared" si="4"/>
        <v>10</v>
      </c>
      <c r="J87">
        <f t="shared" si="5"/>
        <v>-4</v>
      </c>
      <c r="K87" t="str">
        <f t="shared" si="7"/>
        <v>Probable Underestimation</v>
      </c>
      <c r="L87" s="12">
        <f t="shared" si="6"/>
        <v>4</v>
      </c>
    </row>
    <row r="88" spans="1:12" x14ac:dyDescent="0.2">
      <c r="A88" s="11">
        <v>3</v>
      </c>
      <c r="B88" s="9"/>
      <c r="C88" s="11">
        <v>6</v>
      </c>
      <c r="D88" s="9"/>
      <c r="E88" s="2">
        <v>1</v>
      </c>
      <c r="F88" s="2">
        <v>5</v>
      </c>
      <c r="G88" s="2">
        <v>4</v>
      </c>
      <c r="I88">
        <f t="shared" si="4"/>
        <v>10</v>
      </c>
      <c r="J88">
        <f t="shared" si="5"/>
        <v>-4</v>
      </c>
      <c r="K88" t="str">
        <f t="shared" si="7"/>
        <v>Probable Underestimation</v>
      </c>
      <c r="L88" s="12">
        <f t="shared" si="6"/>
        <v>3</v>
      </c>
    </row>
    <row r="89" spans="1:12" x14ac:dyDescent="0.2">
      <c r="A89" s="11">
        <v>5</v>
      </c>
      <c r="B89" s="9"/>
      <c r="C89" s="11">
        <v>10</v>
      </c>
      <c r="D89" s="9"/>
      <c r="E89" s="2">
        <v>1</v>
      </c>
      <c r="F89" s="2">
        <v>10</v>
      </c>
      <c r="G89" s="2">
        <v>10</v>
      </c>
      <c r="I89">
        <f t="shared" si="4"/>
        <v>21</v>
      </c>
      <c r="J89">
        <f t="shared" si="5"/>
        <v>-11</v>
      </c>
      <c r="K89" t="str">
        <f t="shared" si="7"/>
        <v>Probable Underestimation</v>
      </c>
      <c r="L89" s="12">
        <f t="shared" si="6"/>
        <v>5</v>
      </c>
    </row>
    <row r="90" spans="1:12" x14ac:dyDescent="0.2">
      <c r="A90" s="11">
        <v>4</v>
      </c>
      <c r="B90" s="9"/>
      <c r="C90" s="11">
        <v>2</v>
      </c>
      <c r="D90" s="9"/>
      <c r="E90" s="2">
        <v>2</v>
      </c>
      <c r="F90" s="2">
        <v>1</v>
      </c>
      <c r="G90" s="2">
        <v>1</v>
      </c>
      <c r="I90">
        <f t="shared" si="4"/>
        <v>4</v>
      </c>
      <c r="J90">
        <f t="shared" si="5"/>
        <v>-2</v>
      </c>
      <c r="K90" t="str">
        <f t="shared" si="7"/>
        <v>Probable Underestimation</v>
      </c>
      <c r="L90" s="12" t="str">
        <f t="shared" si="6"/>
        <v/>
      </c>
    </row>
    <row r="91" spans="1:12" x14ac:dyDescent="0.2">
      <c r="A91" s="11">
        <v>4</v>
      </c>
      <c r="B91" s="9"/>
      <c r="C91" s="11">
        <v>5</v>
      </c>
      <c r="D91" s="9"/>
      <c r="E91" s="2">
        <v>3</v>
      </c>
      <c r="F91" s="2">
        <v>5</v>
      </c>
      <c r="G91" s="2">
        <v>3</v>
      </c>
      <c r="I91">
        <f t="shared" si="4"/>
        <v>11</v>
      </c>
      <c r="J91">
        <f t="shared" si="5"/>
        <v>-6</v>
      </c>
      <c r="K91" t="str">
        <f t="shared" si="7"/>
        <v>Probable Underestimation</v>
      </c>
      <c r="L91" s="12" t="str">
        <f t="shared" si="6"/>
        <v/>
      </c>
    </row>
    <row r="92" spans="1:12" x14ac:dyDescent="0.2">
      <c r="A92" s="11">
        <v>1</v>
      </c>
      <c r="B92" s="9"/>
      <c r="C92" s="11">
        <v>7</v>
      </c>
      <c r="D92" s="9"/>
      <c r="E92" s="2">
        <v>1</v>
      </c>
      <c r="F92" s="2">
        <v>2</v>
      </c>
      <c r="G92" s="2">
        <v>1</v>
      </c>
      <c r="I92">
        <f t="shared" si="4"/>
        <v>4</v>
      </c>
      <c r="J92">
        <f t="shared" si="5"/>
        <v>3</v>
      </c>
      <c r="K92" t="str">
        <f t="shared" si="7"/>
        <v/>
      </c>
      <c r="L92" s="12">
        <f t="shared" si="6"/>
        <v>1</v>
      </c>
    </row>
    <row r="93" spans="1:12" x14ac:dyDescent="0.2">
      <c r="A93" s="11">
        <v>6</v>
      </c>
      <c r="B93" s="9"/>
      <c r="C93" s="11">
        <v>7</v>
      </c>
      <c r="D93" s="9"/>
      <c r="E93" s="2">
        <v>3</v>
      </c>
      <c r="F93" s="2">
        <v>3</v>
      </c>
      <c r="G93" s="2">
        <v>8</v>
      </c>
      <c r="I93">
        <f t="shared" si="4"/>
        <v>14</v>
      </c>
      <c r="J93">
        <f t="shared" si="5"/>
        <v>-7</v>
      </c>
      <c r="K93" t="str">
        <f t="shared" si="7"/>
        <v>Probable Underestimation</v>
      </c>
      <c r="L93" s="12">
        <f t="shared" si="6"/>
        <v>6</v>
      </c>
    </row>
    <row r="94" spans="1:12" x14ac:dyDescent="0.2">
      <c r="A94" s="11">
        <v>5</v>
      </c>
      <c r="B94" s="9"/>
      <c r="C94" s="11">
        <v>6</v>
      </c>
      <c r="D94" s="9"/>
      <c r="E94" s="2">
        <v>6</v>
      </c>
      <c r="F94" s="2">
        <v>3</v>
      </c>
      <c r="G94" s="2">
        <v>4</v>
      </c>
      <c r="I94">
        <f t="shared" si="4"/>
        <v>13</v>
      </c>
      <c r="J94">
        <f t="shared" si="5"/>
        <v>-7</v>
      </c>
      <c r="K94" t="str">
        <f t="shared" si="7"/>
        <v>Probable Underestimation</v>
      </c>
      <c r="L94" s="12">
        <f t="shared" si="6"/>
        <v>5</v>
      </c>
    </row>
    <row r="95" spans="1:12" x14ac:dyDescent="0.2">
      <c r="A95" s="11">
        <v>1</v>
      </c>
      <c r="B95" s="9"/>
      <c r="C95" s="11">
        <v>3</v>
      </c>
      <c r="D95" s="9"/>
      <c r="E95" s="2">
        <v>1</v>
      </c>
      <c r="F95" s="2">
        <v>1</v>
      </c>
      <c r="G95" s="2">
        <v>1</v>
      </c>
      <c r="I95">
        <f t="shared" si="4"/>
        <v>3</v>
      </c>
      <c r="J95">
        <f t="shared" si="5"/>
        <v>0</v>
      </c>
      <c r="K95" t="str">
        <f t="shared" si="7"/>
        <v/>
      </c>
      <c r="L95" s="12" t="str">
        <f t="shared" si="6"/>
        <v/>
      </c>
    </row>
    <row r="96" spans="1:12" x14ac:dyDescent="0.2">
      <c r="A96" s="11">
        <v>1</v>
      </c>
      <c r="B96" s="9"/>
      <c r="C96" s="11">
        <v>3</v>
      </c>
      <c r="D96" s="9"/>
      <c r="E96" s="2">
        <v>3</v>
      </c>
      <c r="F96" s="2">
        <v>2</v>
      </c>
      <c r="G96" s="2">
        <v>2</v>
      </c>
      <c r="I96">
        <f t="shared" si="4"/>
        <v>7</v>
      </c>
      <c r="J96">
        <f t="shared" si="5"/>
        <v>-4</v>
      </c>
      <c r="K96" t="str">
        <f t="shared" si="7"/>
        <v>Probable Underestimation</v>
      </c>
      <c r="L96" s="12" t="str">
        <f t="shared" si="6"/>
        <v/>
      </c>
    </row>
    <row r="97" spans="1:12" x14ac:dyDescent="0.2">
      <c r="A97" s="11">
        <v>3</v>
      </c>
      <c r="B97" s="9"/>
      <c r="C97" s="11">
        <v>6</v>
      </c>
      <c r="D97" s="9"/>
      <c r="E97" s="2">
        <v>1</v>
      </c>
      <c r="F97" s="2">
        <v>3</v>
      </c>
      <c r="G97" s="2">
        <v>2</v>
      </c>
      <c r="I97">
        <f t="shared" si="4"/>
        <v>6</v>
      </c>
      <c r="J97">
        <f t="shared" si="5"/>
        <v>0</v>
      </c>
      <c r="K97" t="str">
        <f t="shared" si="7"/>
        <v/>
      </c>
      <c r="L97" s="12">
        <f t="shared" si="6"/>
        <v>3</v>
      </c>
    </row>
    <row r="98" spans="1:12" x14ac:dyDescent="0.2">
      <c r="A98" s="11">
        <v>5</v>
      </c>
      <c r="B98" s="9"/>
      <c r="C98" s="11">
        <v>8</v>
      </c>
      <c r="D98" s="9"/>
      <c r="E98" s="2">
        <v>5</v>
      </c>
      <c r="F98" s="2">
        <v>8</v>
      </c>
      <c r="G98" s="2">
        <v>3</v>
      </c>
      <c r="I98">
        <f t="shared" si="4"/>
        <v>16</v>
      </c>
      <c r="J98">
        <f t="shared" si="5"/>
        <v>-8</v>
      </c>
      <c r="K98" t="str">
        <f t="shared" si="7"/>
        <v>Probable Underestimation</v>
      </c>
      <c r="L98" s="12">
        <f t="shared" si="6"/>
        <v>5</v>
      </c>
    </row>
    <row r="99" spans="1:12" x14ac:dyDescent="0.2">
      <c r="A99" s="11">
        <v>3</v>
      </c>
      <c r="B99" s="9"/>
      <c r="C99" s="11">
        <v>5</v>
      </c>
      <c r="D99" s="9"/>
      <c r="E99" s="2">
        <v>2</v>
      </c>
      <c r="F99" s="2">
        <v>3</v>
      </c>
      <c r="I99">
        <f t="shared" si="4"/>
        <v>5</v>
      </c>
      <c r="J99">
        <f t="shared" si="5"/>
        <v>0</v>
      </c>
      <c r="K99" t="str">
        <f t="shared" si="7"/>
        <v/>
      </c>
      <c r="L99" s="12" t="str">
        <f t="shared" si="6"/>
        <v/>
      </c>
    </row>
    <row r="100" spans="1:12" x14ac:dyDescent="0.2">
      <c r="A100" s="11">
        <v>3</v>
      </c>
      <c r="B100" s="9"/>
      <c r="C100" s="11">
        <v>2</v>
      </c>
      <c r="D100" s="9"/>
      <c r="E100" s="2">
        <v>5</v>
      </c>
      <c r="F100" s="2">
        <v>1</v>
      </c>
      <c r="G100" s="2">
        <v>1</v>
      </c>
      <c r="I100">
        <f t="shared" si="4"/>
        <v>7</v>
      </c>
      <c r="J100">
        <f t="shared" si="5"/>
        <v>-5</v>
      </c>
      <c r="K100" t="str">
        <f t="shared" si="7"/>
        <v>Probable Underestimation</v>
      </c>
      <c r="L100" s="12" t="str">
        <f t="shared" si="6"/>
        <v/>
      </c>
    </row>
    <row r="101" spans="1:12" x14ac:dyDescent="0.2">
      <c r="A101" s="11">
        <v>4</v>
      </c>
      <c r="B101" s="9"/>
      <c r="C101" s="11">
        <v>6</v>
      </c>
      <c r="D101" s="9"/>
      <c r="E101" s="2">
        <v>1</v>
      </c>
      <c r="F101" s="2">
        <v>4</v>
      </c>
      <c r="G101" s="2">
        <v>5</v>
      </c>
      <c r="I101">
        <f t="shared" si="4"/>
        <v>10</v>
      </c>
      <c r="J101">
        <f t="shared" si="5"/>
        <v>-4</v>
      </c>
      <c r="K101" t="str">
        <f t="shared" si="7"/>
        <v>Probable Underestimation</v>
      </c>
      <c r="L101" s="12">
        <f t="shared" si="6"/>
        <v>4</v>
      </c>
    </row>
    <row r="102" spans="1:12" x14ac:dyDescent="0.2">
      <c r="A102" s="11">
        <v>5</v>
      </c>
      <c r="B102" s="9"/>
      <c r="C102" s="11">
        <v>6</v>
      </c>
      <c r="D102" s="9"/>
      <c r="E102" s="2">
        <v>1</v>
      </c>
      <c r="G102" s="2">
        <v>1</v>
      </c>
      <c r="I102">
        <f t="shared" si="4"/>
        <v>2</v>
      </c>
      <c r="J102">
        <f t="shared" si="5"/>
        <v>4</v>
      </c>
      <c r="K102" t="str">
        <f t="shared" si="7"/>
        <v/>
      </c>
      <c r="L102" s="12">
        <f t="shared" si="6"/>
        <v>5</v>
      </c>
    </row>
    <row r="103" spans="1:12" x14ac:dyDescent="0.2">
      <c r="A103" s="11">
        <v>6</v>
      </c>
      <c r="B103" s="9"/>
      <c r="C103" s="11">
        <v>6</v>
      </c>
      <c r="D103" s="9"/>
      <c r="E103" s="2">
        <v>2</v>
      </c>
      <c r="F103" s="2">
        <v>1</v>
      </c>
      <c r="I103">
        <f t="shared" si="4"/>
        <v>3</v>
      </c>
      <c r="J103">
        <f t="shared" si="5"/>
        <v>3</v>
      </c>
      <c r="K103" t="str">
        <f t="shared" si="7"/>
        <v/>
      </c>
      <c r="L103" s="12">
        <f t="shared" si="6"/>
        <v>6</v>
      </c>
    </row>
    <row r="104" spans="1:12" x14ac:dyDescent="0.2">
      <c r="A104" s="11">
        <v>6</v>
      </c>
      <c r="B104" s="9"/>
      <c r="C104" s="11">
        <v>2</v>
      </c>
      <c r="D104" s="9"/>
      <c r="E104" s="2">
        <v>3</v>
      </c>
      <c r="F104" s="2">
        <v>2</v>
      </c>
      <c r="G104" s="2">
        <v>2</v>
      </c>
      <c r="I104">
        <f t="shared" si="4"/>
        <v>7</v>
      </c>
      <c r="J104">
        <f t="shared" si="5"/>
        <v>-5</v>
      </c>
      <c r="K104" t="str">
        <f t="shared" si="7"/>
        <v>Probable Underestimation</v>
      </c>
      <c r="L104" s="12" t="str">
        <f t="shared" si="6"/>
        <v/>
      </c>
    </row>
    <row r="105" spans="1:12" x14ac:dyDescent="0.2">
      <c r="A105" s="11">
        <v>3</v>
      </c>
      <c r="B105" s="9"/>
      <c r="C105" s="11">
        <v>2</v>
      </c>
      <c r="D105" s="9"/>
      <c r="E105" s="2">
        <v>1</v>
      </c>
      <c r="F105" s="2">
        <v>1</v>
      </c>
      <c r="G105" s="2">
        <v>1</v>
      </c>
      <c r="I105">
        <f t="shared" si="4"/>
        <v>3</v>
      </c>
      <c r="J105">
        <f t="shared" si="5"/>
        <v>-1</v>
      </c>
      <c r="K105" t="str">
        <f t="shared" si="7"/>
        <v>Probable Underestimation</v>
      </c>
      <c r="L105" s="12" t="str">
        <f t="shared" si="6"/>
        <v/>
      </c>
    </row>
    <row r="106" spans="1:12" x14ac:dyDescent="0.2">
      <c r="A106" s="11">
        <v>6</v>
      </c>
      <c r="B106" s="9"/>
      <c r="C106" s="11">
        <v>8</v>
      </c>
      <c r="D106" s="9"/>
      <c r="E106" s="2">
        <v>2</v>
      </c>
      <c r="F106" s="2">
        <v>3</v>
      </c>
      <c r="G106" s="2">
        <v>3</v>
      </c>
      <c r="I106">
        <f t="shared" si="4"/>
        <v>8</v>
      </c>
      <c r="J106">
        <f t="shared" si="5"/>
        <v>0</v>
      </c>
      <c r="K106" t="str">
        <f t="shared" si="7"/>
        <v/>
      </c>
      <c r="L106" s="12">
        <f t="shared" si="6"/>
        <v>6</v>
      </c>
    </row>
    <row r="107" spans="1:12" x14ac:dyDescent="0.2">
      <c r="A107" s="11">
        <v>5</v>
      </c>
      <c r="B107" s="9"/>
      <c r="C107" s="11">
        <v>9</v>
      </c>
      <c r="D107" s="9"/>
      <c r="E107" s="2">
        <v>8</v>
      </c>
      <c r="F107" s="2">
        <v>6</v>
      </c>
      <c r="I107">
        <f t="shared" si="4"/>
        <v>14</v>
      </c>
      <c r="J107">
        <f t="shared" si="5"/>
        <v>-5</v>
      </c>
      <c r="K107" t="str">
        <f t="shared" si="7"/>
        <v>Probable Underestimation</v>
      </c>
      <c r="L107" s="12">
        <f t="shared" si="6"/>
        <v>5</v>
      </c>
    </row>
    <row r="108" spans="1:12" x14ac:dyDescent="0.2">
      <c r="A108" s="11">
        <v>4</v>
      </c>
      <c r="B108" s="9"/>
      <c r="C108" s="11">
        <v>4</v>
      </c>
      <c r="D108" s="9"/>
      <c r="E108" s="2">
        <v>3</v>
      </c>
      <c r="F108" s="2">
        <v>2</v>
      </c>
      <c r="G108" s="2">
        <v>1</v>
      </c>
      <c r="I108">
        <f t="shared" si="4"/>
        <v>6</v>
      </c>
      <c r="J108">
        <f t="shared" si="5"/>
        <v>-2</v>
      </c>
      <c r="K108" t="str">
        <f t="shared" si="7"/>
        <v>Probable Underestimation</v>
      </c>
      <c r="L108" s="12" t="str">
        <f t="shared" si="6"/>
        <v/>
      </c>
    </row>
    <row r="109" spans="1:12" x14ac:dyDescent="0.2">
      <c r="A109" s="11">
        <v>1</v>
      </c>
      <c r="B109" s="9"/>
      <c r="C109" s="11">
        <v>10</v>
      </c>
      <c r="D109" s="9"/>
      <c r="E109" s="2">
        <v>6</v>
      </c>
      <c r="F109" s="2">
        <v>7</v>
      </c>
      <c r="G109" s="2">
        <v>9</v>
      </c>
      <c r="I109">
        <f t="shared" si="4"/>
        <v>22</v>
      </c>
      <c r="J109">
        <f t="shared" si="5"/>
        <v>-12</v>
      </c>
      <c r="K109" t="str">
        <f t="shared" si="7"/>
        <v>Probable Underestimation</v>
      </c>
      <c r="L109" s="12">
        <f t="shared" si="6"/>
        <v>1</v>
      </c>
    </row>
    <row r="110" spans="1:12" x14ac:dyDescent="0.2">
      <c r="A110" s="11">
        <v>1</v>
      </c>
      <c r="B110" s="9"/>
      <c r="C110" s="11">
        <v>8</v>
      </c>
      <c r="D110" s="9"/>
      <c r="E110" s="2">
        <v>1</v>
      </c>
      <c r="F110" s="2">
        <v>1</v>
      </c>
      <c r="G110" s="2">
        <v>2</v>
      </c>
      <c r="I110">
        <f t="shared" si="4"/>
        <v>4</v>
      </c>
      <c r="J110">
        <f t="shared" si="5"/>
        <v>4</v>
      </c>
      <c r="K110" t="str">
        <f t="shared" si="7"/>
        <v/>
      </c>
      <c r="L110" s="12">
        <f t="shared" si="6"/>
        <v>1</v>
      </c>
    </row>
    <row r="111" spans="1:12" x14ac:dyDescent="0.2">
      <c r="A111" s="11">
        <v>3</v>
      </c>
      <c r="B111" s="9"/>
      <c r="C111" s="11">
        <v>7</v>
      </c>
      <c r="D111" s="9"/>
      <c r="E111" s="2">
        <v>3</v>
      </c>
      <c r="F111" s="2">
        <v>5</v>
      </c>
      <c r="G111" s="2">
        <v>3</v>
      </c>
      <c r="I111">
        <f t="shared" si="4"/>
        <v>11</v>
      </c>
      <c r="J111">
        <f t="shared" si="5"/>
        <v>-4</v>
      </c>
      <c r="K111" t="str">
        <f t="shared" si="7"/>
        <v>Probable Underestimation</v>
      </c>
      <c r="L111" s="12">
        <f t="shared" si="6"/>
        <v>3</v>
      </c>
    </row>
    <row r="112" spans="1:12" x14ac:dyDescent="0.2">
      <c r="A112" s="11">
        <v>4</v>
      </c>
      <c r="B112" s="9"/>
      <c r="C112" s="11">
        <v>5</v>
      </c>
      <c r="D112" s="9"/>
      <c r="E112" s="2">
        <v>3</v>
      </c>
      <c r="F112" s="2">
        <v>1</v>
      </c>
      <c r="G112" s="2">
        <v>2</v>
      </c>
      <c r="I112">
        <f t="shared" si="4"/>
        <v>6</v>
      </c>
      <c r="J112">
        <f t="shared" si="5"/>
        <v>-1</v>
      </c>
      <c r="K112" t="str">
        <f t="shared" si="7"/>
        <v>Probable Underestimation</v>
      </c>
      <c r="L112" s="12" t="str">
        <f t="shared" si="6"/>
        <v/>
      </c>
    </row>
    <row r="113" spans="1:12" x14ac:dyDescent="0.2">
      <c r="A113" s="11">
        <v>5</v>
      </c>
      <c r="B113" s="9"/>
      <c r="C113" s="11">
        <v>10</v>
      </c>
      <c r="D113" s="9"/>
      <c r="E113" s="2">
        <v>2</v>
      </c>
      <c r="F113" s="2">
        <v>5</v>
      </c>
      <c r="G113" s="2">
        <v>3</v>
      </c>
      <c r="I113">
        <f t="shared" si="4"/>
        <v>10</v>
      </c>
      <c r="J113">
        <f t="shared" si="5"/>
        <v>0</v>
      </c>
      <c r="K113" t="str">
        <f t="shared" si="7"/>
        <v/>
      </c>
      <c r="L113" s="12">
        <f t="shared" si="6"/>
        <v>5</v>
      </c>
    </row>
    <row r="114" spans="1:12" x14ac:dyDescent="0.2">
      <c r="A114" s="11">
        <v>3</v>
      </c>
      <c r="B114" s="9"/>
      <c r="C114" s="11">
        <v>4</v>
      </c>
      <c r="D114" s="9"/>
      <c r="E114" s="2">
        <v>3</v>
      </c>
      <c r="F114" s="2">
        <v>1</v>
      </c>
      <c r="G114" s="2">
        <v>1</v>
      </c>
      <c r="I114">
        <f t="shared" si="4"/>
        <v>5</v>
      </c>
      <c r="J114">
        <f t="shared" si="5"/>
        <v>-1</v>
      </c>
      <c r="K114" t="str">
        <f t="shared" si="7"/>
        <v>Probable Underestimation</v>
      </c>
      <c r="L114" s="12" t="str">
        <f t="shared" si="6"/>
        <v/>
      </c>
    </row>
    <row r="115" spans="1:12" x14ac:dyDescent="0.2">
      <c r="A115" s="11">
        <v>3</v>
      </c>
      <c r="B115" s="9"/>
      <c r="C115" s="11">
        <v>2</v>
      </c>
      <c r="D115" s="9"/>
      <c r="E115" s="2">
        <v>2</v>
      </c>
      <c r="F115" s="2">
        <v>1</v>
      </c>
      <c r="G115" s="2">
        <v>3</v>
      </c>
      <c r="I115">
        <f t="shared" si="4"/>
        <v>6</v>
      </c>
      <c r="J115">
        <f t="shared" si="5"/>
        <v>-4</v>
      </c>
      <c r="K115" t="str">
        <f t="shared" si="7"/>
        <v>Probable Underestimation</v>
      </c>
      <c r="L115" s="12" t="str">
        <f t="shared" si="6"/>
        <v/>
      </c>
    </row>
    <row r="116" spans="1:12" x14ac:dyDescent="0.2">
      <c r="A116" s="11">
        <v>5</v>
      </c>
      <c r="B116" s="9"/>
      <c r="C116" s="11">
        <v>5</v>
      </c>
      <c r="D116" s="9"/>
      <c r="E116" s="2">
        <v>3</v>
      </c>
      <c r="F116" s="2">
        <v>2</v>
      </c>
      <c r="G116" s="2">
        <v>1</v>
      </c>
      <c r="I116">
        <f t="shared" si="4"/>
        <v>6</v>
      </c>
      <c r="J116">
        <f t="shared" si="5"/>
        <v>-1</v>
      </c>
      <c r="K116" t="str">
        <f t="shared" si="7"/>
        <v>Probable Underestimation</v>
      </c>
      <c r="L116" s="12" t="str">
        <f t="shared" si="6"/>
        <v/>
      </c>
    </row>
    <row r="117" spans="1:12" x14ac:dyDescent="0.2">
      <c r="A117" s="11">
        <v>4</v>
      </c>
      <c r="B117" s="9"/>
      <c r="C117" s="11">
        <v>8</v>
      </c>
      <c r="D117" s="9"/>
      <c r="E117" s="2">
        <v>5</v>
      </c>
      <c r="F117" s="2">
        <v>5</v>
      </c>
      <c r="G117" s="2">
        <v>6</v>
      </c>
      <c r="I117">
        <f t="shared" si="4"/>
        <v>16</v>
      </c>
      <c r="J117">
        <f t="shared" si="5"/>
        <v>-8</v>
      </c>
      <c r="K117" t="str">
        <f t="shared" si="7"/>
        <v>Probable Underestimation</v>
      </c>
      <c r="L117" s="12">
        <f t="shared" si="6"/>
        <v>4</v>
      </c>
    </row>
    <row r="118" spans="1:12" x14ac:dyDescent="0.2">
      <c r="A118" s="11">
        <v>6</v>
      </c>
      <c r="B118" s="9"/>
      <c r="C118" s="11">
        <v>6</v>
      </c>
      <c r="D118" s="9"/>
      <c r="E118" s="2">
        <v>4</v>
      </c>
      <c r="F118" s="2">
        <v>6</v>
      </c>
      <c r="G118" s="2">
        <v>4</v>
      </c>
      <c r="I118">
        <f t="shared" si="4"/>
        <v>14</v>
      </c>
      <c r="J118">
        <f t="shared" si="5"/>
        <v>-8</v>
      </c>
      <c r="K118" t="str">
        <f t="shared" si="7"/>
        <v>Probable Underestimation</v>
      </c>
      <c r="L118" s="12">
        <f t="shared" si="6"/>
        <v>6</v>
      </c>
    </row>
    <row r="119" spans="1:12" x14ac:dyDescent="0.2">
      <c r="A119" s="11">
        <v>2</v>
      </c>
      <c r="B119" s="9"/>
      <c r="C119" s="11">
        <v>4</v>
      </c>
      <c r="D119" s="9"/>
      <c r="E119" s="2">
        <v>3</v>
      </c>
      <c r="F119" s="2">
        <v>2</v>
      </c>
      <c r="G119" s="2">
        <v>4</v>
      </c>
      <c r="I119">
        <f t="shared" si="4"/>
        <v>9</v>
      </c>
      <c r="J119">
        <f t="shared" si="5"/>
        <v>-5</v>
      </c>
      <c r="K119" t="str">
        <f t="shared" si="7"/>
        <v>Probable Underestimation</v>
      </c>
      <c r="L119" s="12" t="str">
        <f t="shared" si="6"/>
        <v/>
      </c>
    </row>
    <row r="120" spans="1:12" x14ac:dyDescent="0.2">
      <c r="A120" s="11">
        <v>3</v>
      </c>
      <c r="B120" s="9"/>
      <c r="C120" s="11">
        <v>4</v>
      </c>
      <c r="D120" s="9"/>
      <c r="E120" s="2">
        <v>5</v>
      </c>
      <c r="F120" s="2">
        <v>3</v>
      </c>
      <c r="G120" s="2">
        <v>5</v>
      </c>
      <c r="I120">
        <f t="shared" si="4"/>
        <v>13</v>
      </c>
      <c r="J120">
        <f t="shared" si="5"/>
        <v>-9</v>
      </c>
      <c r="K120" t="str">
        <f t="shared" si="7"/>
        <v>Probable Underestimation</v>
      </c>
      <c r="L120" s="12" t="str">
        <f t="shared" si="6"/>
        <v/>
      </c>
    </row>
    <row r="121" spans="1:12" x14ac:dyDescent="0.2">
      <c r="A121" s="11">
        <v>4</v>
      </c>
      <c r="B121" s="9"/>
      <c r="C121" s="11">
        <v>5</v>
      </c>
      <c r="D121" s="9"/>
      <c r="E121" s="2">
        <v>4</v>
      </c>
      <c r="F121" s="2">
        <v>3</v>
      </c>
      <c r="I121">
        <f t="shared" si="4"/>
        <v>7</v>
      </c>
      <c r="J121">
        <f t="shared" si="5"/>
        <v>-2</v>
      </c>
      <c r="K121" t="str">
        <f t="shared" si="7"/>
        <v>Probable Underestimation</v>
      </c>
      <c r="L121" s="12" t="str">
        <f t="shared" si="6"/>
        <v/>
      </c>
    </row>
    <row r="122" spans="1:12" x14ac:dyDescent="0.2">
      <c r="A122" s="11">
        <v>5</v>
      </c>
      <c r="B122" s="9"/>
      <c r="C122" s="11">
        <v>10</v>
      </c>
      <c r="D122" s="9"/>
      <c r="E122" s="2">
        <v>1</v>
      </c>
      <c r="F122" s="2">
        <v>3</v>
      </c>
      <c r="G122" s="2">
        <v>7</v>
      </c>
      <c r="I122">
        <f t="shared" si="4"/>
        <v>11</v>
      </c>
      <c r="J122">
        <f t="shared" si="5"/>
        <v>-1</v>
      </c>
      <c r="K122" t="str">
        <f t="shared" si="7"/>
        <v>Probable Underestimation</v>
      </c>
      <c r="L122" s="12">
        <f t="shared" si="6"/>
        <v>5</v>
      </c>
    </row>
    <row r="123" spans="1:12" x14ac:dyDescent="0.2">
      <c r="A123" s="11">
        <v>4</v>
      </c>
      <c r="B123" s="9"/>
      <c r="C123" s="11">
        <v>4</v>
      </c>
      <c r="D123" s="9"/>
      <c r="E123" s="2">
        <v>4</v>
      </c>
      <c r="F123" s="2">
        <v>3</v>
      </c>
      <c r="G123" s="2">
        <v>3</v>
      </c>
      <c r="I123">
        <f t="shared" si="4"/>
        <v>10</v>
      </c>
      <c r="J123">
        <f t="shared" si="5"/>
        <v>-6</v>
      </c>
      <c r="K123" t="str">
        <f t="shared" si="7"/>
        <v>Probable Underestimation</v>
      </c>
      <c r="L123" s="12" t="str">
        <f t="shared" si="6"/>
        <v/>
      </c>
    </row>
    <row r="124" spans="1:12" x14ac:dyDescent="0.2">
      <c r="A124" s="11">
        <v>3</v>
      </c>
      <c r="B124" s="9"/>
      <c r="C124" s="11">
        <v>5</v>
      </c>
      <c r="D124" s="9"/>
      <c r="E124" s="2">
        <v>3</v>
      </c>
      <c r="F124" s="2">
        <v>1</v>
      </c>
      <c r="G124" s="2">
        <v>4</v>
      </c>
      <c r="I124">
        <f t="shared" si="4"/>
        <v>8</v>
      </c>
      <c r="J124">
        <f t="shared" si="5"/>
        <v>-3</v>
      </c>
      <c r="K124" t="str">
        <f t="shared" si="7"/>
        <v>Probable Underestimation</v>
      </c>
      <c r="L124" s="12" t="str">
        <f t="shared" si="6"/>
        <v/>
      </c>
    </row>
    <row r="125" spans="1:12" x14ac:dyDescent="0.2">
      <c r="A125" s="11">
        <v>5</v>
      </c>
      <c r="B125" s="9"/>
      <c r="C125" s="11">
        <v>5</v>
      </c>
      <c r="D125" s="9"/>
      <c r="E125" s="2">
        <v>5</v>
      </c>
      <c r="F125" s="2">
        <v>5</v>
      </c>
      <c r="G125" s="2">
        <v>5</v>
      </c>
      <c r="I125">
        <f t="shared" si="4"/>
        <v>15</v>
      </c>
      <c r="J125">
        <f t="shared" si="5"/>
        <v>-10</v>
      </c>
      <c r="K125" t="str">
        <f t="shared" si="7"/>
        <v>Probable Underestimation</v>
      </c>
      <c r="L125" s="12" t="str">
        <f t="shared" si="6"/>
        <v/>
      </c>
    </row>
    <row r="126" spans="1:12" x14ac:dyDescent="0.2">
      <c r="A126" s="11">
        <v>5</v>
      </c>
      <c r="B126" s="9"/>
      <c r="C126" s="11">
        <v>9</v>
      </c>
      <c r="D126" s="9"/>
      <c r="E126" s="2">
        <v>3</v>
      </c>
      <c r="F126" s="2">
        <v>4</v>
      </c>
      <c r="G126" s="2">
        <v>4</v>
      </c>
      <c r="I126">
        <f t="shared" si="4"/>
        <v>11</v>
      </c>
      <c r="J126">
        <f t="shared" si="5"/>
        <v>-2</v>
      </c>
      <c r="K126" t="str">
        <f t="shared" si="7"/>
        <v>Probable Underestimation</v>
      </c>
      <c r="L126" s="12">
        <f t="shared" si="6"/>
        <v>5</v>
      </c>
    </row>
    <row r="127" spans="1:12" x14ac:dyDescent="0.2">
      <c r="A127" s="11">
        <v>5</v>
      </c>
      <c r="B127" s="9"/>
      <c r="C127" s="11">
        <v>3</v>
      </c>
      <c r="D127" s="9"/>
      <c r="E127" s="2">
        <v>2</v>
      </c>
      <c r="F127" s="2">
        <v>2</v>
      </c>
      <c r="G127" s="2">
        <v>2</v>
      </c>
      <c r="I127">
        <f t="shared" si="4"/>
        <v>6</v>
      </c>
      <c r="J127">
        <f t="shared" si="5"/>
        <v>-3</v>
      </c>
      <c r="K127" t="str">
        <f t="shared" si="7"/>
        <v>Probable Underestimation</v>
      </c>
      <c r="L127" s="12" t="str">
        <f t="shared" si="6"/>
        <v/>
      </c>
    </row>
    <row r="128" spans="1:12" x14ac:dyDescent="0.2">
      <c r="A128" s="11">
        <v>4</v>
      </c>
      <c r="B128" s="9"/>
      <c r="C128" s="11">
        <v>8</v>
      </c>
      <c r="D128" s="9"/>
      <c r="E128" s="2">
        <v>3</v>
      </c>
      <c r="F128" s="2">
        <v>4</v>
      </c>
      <c r="G128" s="2">
        <v>4</v>
      </c>
      <c r="I128">
        <f t="shared" si="4"/>
        <v>11</v>
      </c>
      <c r="J128">
        <f t="shared" si="5"/>
        <v>-3</v>
      </c>
      <c r="K128" t="str">
        <f t="shared" si="7"/>
        <v>Probable Underestimation</v>
      </c>
      <c r="L128" s="12">
        <f t="shared" si="6"/>
        <v>4</v>
      </c>
    </row>
    <row r="129" spans="1:12" x14ac:dyDescent="0.2">
      <c r="A129" s="11">
        <v>3</v>
      </c>
      <c r="B129" s="9"/>
      <c r="C129" s="11">
        <v>2</v>
      </c>
      <c r="D129" s="9"/>
      <c r="E129" s="2">
        <v>2</v>
      </c>
      <c r="F129" s="2">
        <v>2</v>
      </c>
      <c r="I129">
        <f t="shared" si="4"/>
        <v>4</v>
      </c>
      <c r="J129">
        <f t="shared" si="5"/>
        <v>-2</v>
      </c>
      <c r="K129" t="str">
        <f t="shared" si="7"/>
        <v>Probable Underestimation</v>
      </c>
      <c r="L129" s="12" t="str">
        <f t="shared" si="6"/>
        <v/>
      </c>
    </row>
    <row r="130" spans="1:12" x14ac:dyDescent="0.2">
      <c r="A130" s="11">
        <v>5</v>
      </c>
      <c r="B130" s="9"/>
      <c r="C130" s="11">
        <v>9</v>
      </c>
      <c r="D130" s="9"/>
      <c r="E130" s="2">
        <v>8</v>
      </c>
      <c r="F130" s="2">
        <v>5</v>
      </c>
      <c r="G130" s="2">
        <v>10</v>
      </c>
      <c r="I130">
        <f t="shared" si="4"/>
        <v>23</v>
      </c>
      <c r="J130">
        <f t="shared" si="5"/>
        <v>-14</v>
      </c>
      <c r="K130" t="str">
        <f t="shared" si="7"/>
        <v>Probable Underestimation</v>
      </c>
      <c r="L130" s="12">
        <f t="shared" si="6"/>
        <v>5</v>
      </c>
    </row>
    <row r="131" spans="1:12" x14ac:dyDescent="0.2">
      <c r="A131" s="11">
        <v>1</v>
      </c>
      <c r="B131" s="9"/>
      <c r="C131" s="11">
        <v>2</v>
      </c>
      <c r="D131" s="9"/>
      <c r="E131" s="2">
        <v>1</v>
      </c>
      <c r="F131" s="2">
        <v>1</v>
      </c>
      <c r="G131" s="2">
        <v>1</v>
      </c>
      <c r="I131">
        <f t="shared" ref="I131:I175" si="8">E131+F131+G131</f>
        <v>3</v>
      </c>
      <c r="J131">
        <f t="shared" ref="J131:J175" si="9">C131-I131</f>
        <v>-1</v>
      </c>
      <c r="K131" t="str">
        <f t="shared" si="7"/>
        <v>Probable Underestimation</v>
      </c>
      <c r="L131" s="12" t="str">
        <f t="shared" ref="L131:L175" si="10">IF(C131&gt;5.4,A131,"")</f>
        <v/>
      </c>
    </row>
    <row r="132" spans="1:12" x14ac:dyDescent="0.2">
      <c r="A132" s="11">
        <v>1</v>
      </c>
      <c r="B132" s="9"/>
      <c r="C132" s="11">
        <v>6</v>
      </c>
      <c r="D132" s="9"/>
      <c r="E132" s="2">
        <v>3</v>
      </c>
      <c r="F132" s="2">
        <v>3</v>
      </c>
      <c r="G132" s="2">
        <v>3</v>
      </c>
      <c r="I132">
        <f t="shared" si="8"/>
        <v>9</v>
      </c>
      <c r="J132">
        <f t="shared" si="9"/>
        <v>-3</v>
      </c>
      <c r="K132" t="str">
        <f t="shared" si="7"/>
        <v>Probable Underestimation</v>
      </c>
      <c r="L132" s="12">
        <f t="shared" si="10"/>
        <v>1</v>
      </c>
    </row>
    <row r="133" spans="1:12" x14ac:dyDescent="0.2">
      <c r="A133" s="11">
        <v>4</v>
      </c>
      <c r="B133" s="9"/>
      <c r="C133" s="11">
        <v>5</v>
      </c>
      <c r="D133" s="9"/>
      <c r="E133" s="2">
        <v>2</v>
      </c>
      <c r="F133" s="2">
        <v>2</v>
      </c>
      <c r="G133" s="2">
        <v>2</v>
      </c>
      <c r="I133">
        <f t="shared" si="8"/>
        <v>6</v>
      </c>
      <c r="J133">
        <f t="shared" si="9"/>
        <v>-1</v>
      </c>
      <c r="K133" t="str">
        <f t="shared" ref="K133:K175" si="11">IF(J133&lt;0, "Probable Underestimation","")</f>
        <v>Probable Underestimation</v>
      </c>
      <c r="L133" s="12" t="str">
        <f t="shared" si="10"/>
        <v/>
      </c>
    </row>
    <row r="134" spans="1:12" x14ac:dyDescent="0.2">
      <c r="A134" s="11">
        <v>4</v>
      </c>
      <c r="B134" s="9"/>
      <c r="C134" s="11">
        <v>5</v>
      </c>
      <c r="D134" s="9"/>
      <c r="E134" s="2">
        <v>3</v>
      </c>
      <c r="F134" s="2">
        <v>5</v>
      </c>
      <c r="G134" s="2">
        <v>4</v>
      </c>
      <c r="I134">
        <f t="shared" si="8"/>
        <v>12</v>
      </c>
      <c r="J134">
        <f t="shared" si="9"/>
        <v>-7</v>
      </c>
      <c r="K134" t="str">
        <f t="shared" si="11"/>
        <v>Probable Underestimation</v>
      </c>
      <c r="L134" s="12" t="str">
        <f t="shared" si="10"/>
        <v/>
      </c>
    </row>
    <row r="135" spans="1:12" x14ac:dyDescent="0.2">
      <c r="A135" s="11">
        <v>3</v>
      </c>
      <c r="B135" s="9"/>
      <c r="C135" s="11">
        <v>3</v>
      </c>
      <c r="D135" s="9"/>
      <c r="E135" s="2">
        <v>1</v>
      </c>
      <c r="F135" s="2">
        <v>1</v>
      </c>
      <c r="G135" s="2">
        <v>1</v>
      </c>
      <c r="I135">
        <f t="shared" si="8"/>
        <v>3</v>
      </c>
      <c r="J135">
        <f t="shared" si="9"/>
        <v>0</v>
      </c>
      <c r="K135" t="str">
        <f t="shared" si="11"/>
        <v/>
      </c>
      <c r="L135" s="12" t="str">
        <f t="shared" si="10"/>
        <v/>
      </c>
    </row>
    <row r="136" spans="1:12" x14ac:dyDescent="0.2">
      <c r="A136" s="11">
        <v>3</v>
      </c>
      <c r="B136" s="9"/>
      <c r="C136" s="11">
        <v>6</v>
      </c>
      <c r="D136" s="9"/>
      <c r="E136" s="2">
        <v>6</v>
      </c>
      <c r="F136" s="2">
        <v>4</v>
      </c>
      <c r="G136" s="2">
        <v>4</v>
      </c>
      <c r="I136">
        <f t="shared" si="8"/>
        <v>14</v>
      </c>
      <c r="J136">
        <f t="shared" si="9"/>
        <v>-8</v>
      </c>
      <c r="K136" t="str">
        <f t="shared" si="11"/>
        <v>Probable Underestimation</v>
      </c>
      <c r="L136" s="12">
        <f t="shared" si="10"/>
        <v>3</v>
      </c>
    </row>
    <row r="137" spans="1:12" x14ac:dyDescent="0.2">
      <c r="A137" s="11">
        <v>6</v>
      </c>
      <c r="B137" s="9"/>
      <c r="C137" s="11">
        <v>10</v>
      </c>
      <c r="D137" s="9"/>
      <c r="E137" s="2">
        <v>10</v>
      </c>
      <c r="F137" s="2">
        <v>10</v>
      </c>
      <c r="G137" s="2">
        <v>10</v>
      </c>
      <c r="I137">
        <f t="shared" si="8"/>
        <v>30</v>
      </c>
      <c r="J137">
        <f t="shared" si="9"/>
        <v>-20</v>
      </c>
      <c r="K137" t="str">
        <f t="shared" si="11"/>
        <v>Probable Underestimation</v>
      </c>
      <c r="L137" s="12">
        <f t="shared" si="10"/>
        <v>6</v>
      </c>
    </row>
    <row r="138" spans="1:12" x14ac:dyDescent="0.2">
      <c r="A138" s="11">
        <v>3</v>
      </c>
      <c r="B138" s="9"/>
      <c r="C138" s="11">
        <v>7</v>
      </c>
      <c r="D138" s="9"/>
      <c r="E138" s="2">
        <v>5</v>
      </c>
      <c r="F138" s="2">
        <v>4</v>
      </c>
      <c r="G138" s="2">
        <v>3</v>
      </c>
      <c r="I138">
        <f t="shared" si="8"/>
        <v>12</v>
      </c>
      <c r="J138">
        <f t="shared" si="9"/>
        <v>-5</v>
      </c>
      <c r="K138" t="str">
        <f t="shared" si="11"/>
        <v>Probable Underestimation</v>
      </c>
      <c r="L138" s="12">
        <f t="shared" si="10"/>
        <v>3</v>
      </c>
    </row>
    <row r="139" spans="1:12" x14ac:dyDescent="0.2">
      <c r="A139" s="11">
        <v>4</v>
      </c>
      <c r="B139" s="9"/>
      <c r="C139" s="11">
        <v>5</v>
      </c>
      <c r="D139" s="9"/>
      <c r="E139" s="2">
        <v>5</v>
      </c>
      <c r="F139" s="2">
        <v>3</v>
      </c>
      <c r="G139" s="2">
        <v>2</v>
      </c>
      <c r="I139">
        <f t="shared" si="8"/>
        <v>10</v>
      </c>
      <c r="J139">
        <f t="shared" si="9"/>
        <v>-5</v>
      </c>
      <c r="K139" t="str">
        <f t="shared" si="11"/>
        <v>Probable Underestimation</v>
      </c>
      <c r="L139" s="12" t="str">
        <f t="shared" si="10"/>
        <v/>
      </c>
    </row>
    <row r="140" spans="1:12" x14ac:dyDescent="0.2">
      <c r="A140" s="11">
        <v>3</v>
      </c>
      <c r="B140" s="9"/>
      <c r="C140" s="11">
        <v>6</v>
      </c>
      <c r="D140" s="9"/>
      <c r="E140" s="2">
        <v>6</v>
      </c>
      <c r="F140" s="2">
        <v>6</v>
      </c>
      <c r="I140">
        <f t="shared" si="8"/>
        <v>12</v>
      </c>
      <c r="J140">
        <f t="shared" si="9"/>
        <v>-6</v>
      </c>
      <c r="K140" t="str">
        <f t="shared" si="11"/>
        <v>Probable Underestimation</v>
      </c>
      <c r="L140" s="12">
        <f t="shared" si="10"/>
        <v>3</v>
      </c>
    </row>
    <row r="141" spans="1:12" x14ac:dyDescent="0.2">
      <c r="A141" s="11">
        <v>3</v>
      </c>
      <c r="B141" s="9"/>
      <c r="C141" s="11">
        <v>2</v>
      </c>
      <c r="D141" s="9"/>
      <c r="E141" s="2">
        <v>1</v>
      </c>
      <c r="F141" s="2">
        <v>1</v>
      </c>
      <c r="I141">
        <f t="shared" si="8"/>
        <v>2</v>
      </c>
      <c r="J141">
        <f t="shared" si="9"/>
        <v>0</v>
      </c>
      <c r="K141" t="str">
        <f t="shared" si="11"/>
        <v/>
      </c>
      <c r="L141" s="12" t="str">
        <f t="shared" si="10"/>
        <v/>
      </c>
    </row>
    <row r="142" spans="1:12" x14ac:dyDescent="0.2">
      <c r="A142" s="11">
        <v>6</v>
      </c>
      <c r="B142" s="9"/>
      <c r="C142" s="11">
        <v>6</v>
      </c>
      <c r="D142" s="9"/>
      <c r="E142" s="2">
        <v>4</v>
      </c>
      <c r="F142" s="2">
        <v>3</v>
      </c>
      <c r="G142" s="2">
        <v>3</v>
      </c>
      <c r="I142">
        <f t="shared" si="8"/>
        <v>10</v>
      </c>
      <c r="J142">
        <f t="shared" si="9"/>
        <v>-4</v>
      </c>
      <c r="K142" t="str">
        <f t="shared" si="11"/>
        <v>Probable Underestimation</v>
      </c>
      <c r="L142" s="12">
        <f t="shared" si="10"/>
        <v>6</v>
      </c>
    </row>
    <row r="143" spans="1:12" x14ac:dyDescent="0.2">
      <c r="A143" s="11">
        <v>3</v>
      </c>
      <c r="B143" s="9"/>
      <c r="C143" s="11">
        <v>5</v>
      </c>
      <c r="D143" s="9"/>
      <c r="E143" s="2">
        <v>4</v>
      </c>
      <c r="F143" s="2">
        <v>2</v>
      </c>
      <c r="G143" s="2">
        <v>1</v>
      </c>
      <c r="I143">
        <f t="shared" si="8"/>
        <v>7</v>
      </c>
      <c r="J143">
        <f t="shared" si="9"/>
        <v>-2</v>
      </c>
      <c r="K143" t="str">
        <f t="shared" si="11"/>
        <v>Probable Underestimation</v>
      </c>
      <c r="L143" s="12" t="str">
        <f t="shared" si="10"/>
        <v/>
      </c>
    </row>
    <row r="144" spans="1:12" x14ac:dyDescent="0.2">
      <c r="A144" s="11">
        <v>6</v>
      </c>
      <c r="B144" s="9"/>
      <c r="C144" s="11">
        <v>10</v>
      </c>
      <c r="D144" s="9"/>
      <c r="E144" s="2">
        <v>10</v>
      </c>
      <c r="F144" s="2">
        <v>7</v>
      </c>
      <c r="G144" s="2">
        <v>10</v>
      </c>
      <c r="I144">
        <f t="shared" si="8"/>
        <v>27</v>
      </c>
      <c r="J144">
        <f t="shared" si="9"/>
        <v>-17</v>
      </c>
      <c r="K144" t="str">
        <f t="shared" si="11"/>
        <v>Probable Underestimation</v>
      </c>
      <c r="L144" s="12">
        <f t="shared" si="10"/>
        <v>6</v>
      </c>
    </row>
    <row r="145" spans="1:12" x14ac:dyDescent="0.2">
      <c r="A145" s="11">
        <v>3</v>
      </c>
      <c r="B145" s="9"/>
      <c r="C145" s="11">
        <v>3</v>
      </c>
      <c r="D145" s="9"/>
      <c r="E145" s="2">
        <v>3</v>
      </c>
      <c r="F145" s="2">
        <v>2</v>
      </c>
      <c r="I145">
        <f t="shared" si="8"/>
        <v>5</v>
      </c>
      <c r="J145">
        <f t="shared" si="9"/>
        <v>-2</v>
      </c>
      <c r="K145" t="str">
        <f t="shared" si="11"/>
        <v>Probable Underestimation</v>
      </c>
      <c r="L145" s="12" t="str">
        <f t="shared" si="10"/>
        <v/>
      </c>
    </row>
    <row r="146" spans="1:12" x14ac:dyDescent="0.2">
      <c r="A146" s="11">
        <v>5</v>
      </c>
      <c r="B146" s="9"/>
      <c r="C146" s="11">
        <v>3</v>
      </c>
      <c r="D146" s="9"/>
      <c r="E146" s="2">
        <v>1</v>
      </c>
      <c r="F146" s="2">
        <v>3</v>
      </c>
      <c r="G146" s="2">
        <v>5</v>
      </c>
      <c r="I146">
        <f t="shared" si="8"/>
        <v>9</v>
      </c>
      <c r="J146">
        <f t="shared" si="9"/>
        <v>-6</v>
      </c>
      <c r="K146" t="str">
        <f t="shared" si="11"/>
        <v>Probable Underestimation</v>
      </c>
      <c r="L146" s="12" t="str">
        <f t="shared" si="10"/>
        <v/>
      </c>
    </row>
    <row r="147" spans="1:12" x14ac:dyDescent="0.2">
      <c r="A147" s="11">
        <v>4</v>
      </c>
      <c r="B147" s="9"/>
      <c r="C147" s="11">
        <v>5</v>
      </c>
      <c r="D147" s="9"/>
      <c r="E147" s="2">
        <v>3</v>
      </c>
      <c r="F147" s="2">
        <v>3</v>
      </c>
      <c r="G147" s="2">
        <v>5</v>
      </c>
      <c r="I147">
        <f t="shared" si="8"/>
        <v>11</v>
      </c>
      <c r="J147">
        <f t="shared" si="9"/>
        <v>-6</v>
      </c>
      <c r="K147" t="str">
        <f t="shared" si="11"/>
        <v>Probable Underestimation</v>
      </c>
      <c r="L147" s="12" t="str">
        <f t="shared" si="10"/>
        <v/>
      </c>
    </row>
    <row r="148" spans="1:12" x14ac:dyDescent="0.2">
      <c r="A148" s="11">
        <v>3</v>
      </c>
      <c r="B148" s="9"/>
      <c r="C148" s="11">
        <v>8</v>
      </c>
      <c r="D148" s="9"/>
      <c r="E148" s="2">
        <v>1</v>
      </c>
      <c r="G148" s="2">
        <v>1</v>
      </c>
      <c r="I148">
        <f t="shared" si="8"/>
        <v>2</v>
      </c>
      <c r="J148">
        <f t="shared" si="9"/>
        <v>6</v>
      </c>
      <c r="K148" t="str">
        <f t="shared" si="11"/>
        <v/>
      </c>
      <c r="L148" s="12">
        <f t="shared" si="10"/>
        <v>3</v>
      </c>
    </row>
    <row r="149" spans="1:12" x14ac:dyDescent="0.2">
      <c r="A149" s="11">
        <v>4</v>
      </c>
      <c r="B149" s="9"/>
      <c r="C149" s="11">
        <v>5</v>
      </c>
      <c r="D149" s="9"/>
      <c r="E149" s="2">
        <v>1</v>
      </c>
      <c r="F149" s="2">
        <v>2</v>
      </c>
      <c r="G149" s="2">
        <v>4</v>
      </c>
      <c r="I149">
        <f t="shared" si="8"/>
        <v>7</v>
      </c>
      <c r="J149">
        <f t="shared" si="9"/>
        <v>-2</v>
      </c>
      <c r="K149" t="str">
        <f t="shared" si="11"/>
        <v>Probable Underestimation</v>
      </c>
      <c r="L149" s="12" t="str">
        <f t="shared" si="10"/>
        <v/>
      </c>
    </row>
    <row r="150" spans="1:12" x14ac:dyDescent="0.2">
      <c r="A150" s="11">
        <v>4</v>
      </c>
      <c r="B150" s="9"/>
      <c r="C150" s="11">
        <v>4</v>
      </c>
      <c r="D150" s="9"/>
      <c r="E150" s="2">
        <v>2</v>
      </c>
      <c r="F150" s="2">
        <v>2</v>
      </c>
      <c r="G150" s="2">
        <v>2</v>
      </c>
      <c r="I150">
        <f t="shared" si="8"/>
        <v>6</v>
      </c>
      <c r="J150">
        <f t="shared" si="9"/>
        <v>-2</v>
      </c>
      <c r="K150" t="str">
        <f t="shared" si="11"/>
        <v>Probable Underestimation</v>
      </c>
      <c r="L150" s="12" t="str">
        <f t="shared" si="10"/>
        <v/>
      </c>
    </row>
    <row r="151" spans="1:12" x14ac:dyDescent="0.2">
      <c r="A151" s="11">
        <v>4</v>
      </c>
      <c r="B151" s="9"/>
      <c r="C151" s="11">
        <v>5</v>
      </c>
      <c r="D151" s="9"/>
      <c r="E151" s="2">
        <v>2</v>
      </c>
      <c r="F151" s="2">
        <v>5</v>
      </c>
      <c r="G151" s="2">
        <v>5</v>
      </c>
      <c r="I151">
        <f t="shared" si="8"/>
        <v>12</v>
      </c>
      <c r="J151">
        <f t="shared" si="9"/>
        <v>-7</v>
      </c>
      <c r="K151" t="str">
        <f t="shared" si="11"/>
        <v>Probable Underestimation</v>
      </c>
      <c r="L151" s="12" t="str">
        <f t="shared" si="10"/>
        <v/>
      </c>
    </row>
    <row r="152" spans="1:12" x14ac:dyDescent="0.2">
      <c r="A152" s="11">
        <v>4</v>
      </c>
      <c r="B152" s="9"/>
      <c r="C152" s="11">
        <v>8</v>
      </c>
      <c r="D152" s="9"/>
      <c r="E152" s="2">
        <v>3</v>
      </c>
      <c r="F152" s="2">
        <v>7</v>
      </c>
      <c r="G152" s="2">
        <v>7</v>
      </c>
      <c r="I152">
        <f t="shared" si="8"/>
        <v>17</v>
      </c>
      <c r="J152">
        <f t="shared" si="9"/>
        <v>-9</v>
      </c>
      <c r="K152" t="str">
        <f t="shared" si="11"/>
        <v>Probable Underestimation</v>
      </c>
      <c r="L152" s="12">
        <f t="shared" si="10"/>
        <v>4</v>
      </c>
    </row>
    <row r="153" spans="1:12" x14ac:dyDescent="0.2">
      <c r="A153" s="11">
        <v>1</v>
      </c>
      <c r="B153" s="9"/>
      <c r="C153" s="11">
        <v>5</v>
      </c>
      <c r="D153" s="9"/>
      <c r="E153" s="2">
        <v>1</v>
      </c>
      <c r="F153" s="2">
        <v>2</v>
      </c>
      <c r="G153" s="2">
        <v>1</v>
      </c>
      <c r="I153">
        <f t="shared" si="8"/>
        <v>4</v>
      </c>
      <c r="J153">
        <f t="shared" si="9"/>
        <v>1</v>
      </c>
      <c r="K153" t="str">
        <f t="shared" si="11"/>
        <v/>
      </c>
      <c r="L153" s="12" t="str">
        <f t="shared" si="10"/>
        <v/>
      </c>
    </row>
    <row r="154" spans="1:12" x14ac:dyDescent="0.2">
      <c r="A154" s="11">
        <v>1</v>
      </c>
      <c r="B154" s="9"/>
      <c r="C154" s="11">
        <v>10</v>
      </c>
      <c r="D154" s="9"/>
      <c r="E154" s="2">
        <v>2</v>
      </c>
      <c r="F154" s="2">
        <v>2</v>
      </c>
      <c r="G154" s="2">
        <v>2</v>
      </c>
      <c r="I154">
        <f t="shared" si="8"/>
        <v>6</v>
      </c>
      <c r="J154">
        <f t="shared" si="9"/>
        <v>4</v>
      </c>
      <c r="K154" t="str">
        <f t="shared" si="11"/>
        <v/>
      </c>
      <c r="L154" s="12">
        <f t="shared" si="10"/>
        <v>1</v>
      </c>
    </row>
    <row r="155" spans="1:12" x14ac:dyDescent="0.2">
      <c r="A155" s="11">
        <v>5</v>
      </c>
      <c r="B155" s="9"/>
      <c r="C155" s="11">
        <v>8</v>
      </c>
      <c r="D155" s="9"/>
      <c r="E155" s="2">
        <v>1</v>
      </c>
      <c r="F155" s="2">
        <v>5</v>
      </c>
      <c r="G155" s="2">
        <v>5</v>
      </c>
      <c r="I155">
        <f t="shared" si="8"/>
        <v>11</v>
      </c>
      <c r="J155">
        <f t="shared" si="9"/>
        <v>-3</v>
      </c>
      <c r="K155" t="str">
        <f t="shared" si="11"/>
        <v>Probable Underestimation</v>
      </c>
      <c r="L155" s="12">
        <f t="shared" si="10"/>
        <v>5</v>
      </c>
    </row>
    <row r="156" spans="1:12" x14ac:dyDescent="0.2">
      <c r="A156" s="11">
        <v>4</v>
      </c>
      <c r="B156" s="9"/>
      <c r="C156" s="11">
        <v>9</v>
      </c>
      <c r="D156" s="9"/>
      <c r="E156" s="2">
        <v>4</v>
      </c>
      <c r="F156" s="2">
        <v>9</v>
      </c>
      <c r="G156" s="2">
        <v>4</v>
      </c>
      <c r="I156">
        <f t="shared" si="8"/>
        <v>17</v>
      </c>
      <c r="J156">
        <f t="shared" si="9"/>
        <v>-8</v>
      </c>
      <c r="K156" t="str">
        <f t="shared" si="11"/>
        <v>Probable Underestimation</v>
      </c>
      <c r="L156" s="12">
        <f t="shared" si="10"/>
        <v>4</v>
      </c>
    </row>
    <row r="157" spans="1:12" x14ac:dyDescent="0.2">
      <c r="A157" s="11">
        <v>5</v>
      </c>
      <c r="B157" s="9"/>
      <c r="C157" s="11">
        <v>5</v>
      </c>
      <c r="D157" s="9"/>
      <c r="E157" s="2">
        <v>5</v>
      </c>
      <c r="F157" s="2">
        <v>1</v>
      </c>
      <c r="G157" s="2">
        <v>1</v>
      </c>
      <c r="I157">
        <f t="shared" si="8"/>
        <v>7</v>
      </c>
      <c r="J157">
        <f t="shared" si="9"/>
        <v>-2</v>
      </c>
      <c r="K157" t="str">
        <f t="shared" si="11"/>
        <v>Probable Underestimation</v>
      </c>
      <c r="L157" s="12" t="str">
        <f t="shared" si="10"/>
        <v/>
      </c>
    </row>
    <row r="158" spans="1:12" x14ac:dyDescent="0.2">
      <c r="A158" s="11">
        <v>4</v>
      </c>
      <c r="B158" s="9"/>
      <c r="C158" s="11">
        <v>5</v>
      </c>
      <c r="D158" s="9"/>
      <c r="E158" s="2">
        <v>4</v>
      </c>
      <c r="F158" s="2">
        <v>5</v>
      </c>
      <c r="G158" s="2">
        <v>4</v>
      </c>
      <c r="I158">
        <f t="shared" si="8"/>
        <v>13</v>
      </c>
      <c r="J158">
        <f t="shared" si="9"/>
        <v>-8</v>
      </c>
      <c r="K158" t="str">
        <f t="shared" si="11"/>
        <v>Probable Underestimation</v>
      </c>
      <c r="L158" s="12" t="str">
        <f t="shared" si="10"/>
        <v/>
      </c>
    </row>
    <row r="159" spans="1:12" x14ac:dyDescent="0.2">
      <c r="A159" s="11">
        <v>1</v>
      </c>
      <c r="B159" s="9"/>
      <c r="C159" s="11">
        <v>1</v>
      </c>
      <c r="D159" s="9"/>
      <c r="E159" s="2">
        <v>3</v>
      </c>
      <c r="F159" s="2">
        <v>1</v>
      </c>
      <c r="G159" s="2">
        <v>1</v>
      </c>
      <c r="I159">
        <f t="shared" si="8"/>
        <v>5</v>
      </c>
      <c r="J159">
        <f t="shared" si="9"/>
        <v>-4</v>
      </c>
      <c r="K159" t="str">
        <f t="shared" si="11"/>
        <v>Probable Underestimation</v>
      </c>
      <c r="L159" s="12" t="str">
        <f t="shared" si="10"/>
        <v/>
      </c>
    </row>
    <row r="160" spans="1:12" x14ac:dyDescent="0.2">
      <c r="A160" s="11">
        <v>3</v>
      </c>
      <c r="B160" s="9"/>
      <c r="C160" s="11">
        <v>10</v>
      </c>
      <c r="D160" s="9"/>
      <c r="E160" s="2">
        <v>10</v>
      </c>
      <c r="F160" s="2">
        <v>1</v>
      </c>
      <c r="G160" s="2">
        <v>1</v>
      </c>
      <c r="I160">
        <f t="shared" si="8"/>
        <v>12</v>
      </c>
      <c r="J160">
        <f t="shared" si="9"/>
        <v>-2</v>
      </c>
      <c r="K160" t="str">
        <f t="shared" si="11"/>
        <v>Probable Underestimation</v>
      </c>
      <c r="L160" s="12">
        <f t="shared" si="10"/>
        <v>3</v>
      </c>
    </row>
    <row r="161" spans="1:12" x14ac:dyDescent="0.2">
      <c r="A161" s="11">
        <v>4</v>
      </c>
      <c r="B161" s="9"/>
      <c r="C161" s="11">
        <v>3</v>
      </c>
      <c r="D161" s="9"/>
      <c r="E161" s="2">
        <v>1</v>
      </c>
      <c r="F161" s="2">
        <v>1</v>
      </c>
      <c r="G161" s="2">
        <v>1</v>
      </c>
      <c r="I161">
        <f t="shared" si="8"/>
        <v>3</v>
      </c>
      <c r="J161">
        <f t="shared" si="9"/>
        <v>0</v>
      </c>
      <c r="K161" t="str">
        <f t="shared" si="11"/>
        <v/>
      </c>
      <c r="L161" s="12" t="str">
        <f t="shared" si="10"/>
        <v/>
      </c>
    </row>
    <row r="162" spans="1:12" x14ac:dyDescent="0.2">
      <c r="C162" s="11">
        <v>1</v>
      </c>
      <c r="E162" s="2">
        <v>1</v>
      </c>
      <c r="G162" s="2">
        <v>1</v>
      </c>
      <c r="I162">
        <f t="shared" si="8"/>
        <v>2</v>
      </c>
      <c r="J162">
        <f t="shared" si="9"/>
        <v>-1</v>
      </c>
      <c r="K162" t="str">
        <f t="shared" si="11"/>
        <v>Probable Underestimation</v>
      </c>
      <c r="L162" s="12" t="str">
        <f t="shared" si="10"/>
        <v/>
      </c>
    </row>
    <row r="163" spans="1:12" x14ac:dyDescent="0.2">
      <c r="A163" s="11">
        <v>1</v>
      </c>
      <c r="B163" s="9"/>
      <c r="C163" s="11">
        <v>2</v>
      </c>
      <c r="D163" s="9"/>
      <c r="E163" s="2">
        <v>1</v>
      </c>
      <c r="F163" s="2">
        <v>1</v>
      </c>
      <c r="I163">
        <f t="shared" si="8"/>
        <v>2</v>
      </c>
      <c r="J163">
        <f t="shared" si="9"/>
        <v>0</v>
      </c>
      <c r="K163" t="str">
        <f t="shared" si="11"/>
        <v/>
      </c>
      <c r="L163" s="12" t="str">
        <f t="shared" si="10"/>
        <v/>
      </c>
    </row>
    <row r="164" spans="1:12" x14ac:dyDescent="0.2">
      <c r="A164" s="11">
        <v>4</v>
      </c>
      <c r="B164" s="9"/>
      <c r="C164" s="11">
        <v>6</v>
      </c>
      <c r="D164" s="9"/>
      <c r="E164" s="2">
        <v>1</v>
      </c>
      <c r="F164" s="2">
        <v>1</v>
      </c>
      <c r="G164" s="2">
        <v>7</v>
      </c>
      <c r="I164">
        <f t="shared" si="8"/>
        <v>9</v>
      </c>
      <c r="J164">
        <f t="shared" si="9"/>
        <v>-3</v>
      </c>
      <c r="K164" t="str">
        <f t="shared" si="11"/>
        <v>Probable Underestimation</v>
      </c>
      <c r="L164" s="12">
        <f t="shared" si="10"/>
        <v>4</v>
      </c>
    </row>
    <row r="165" spans="1:12" x14ac:dyDescent="0.2">
      <c r="A165" s="11">
        <v>3</v>
      </c>
      <c r="B165" s="9"/>
      <c r="C165" s="11">
        <v>3</v>
      </c>
      <c r="D165" s="9"/>
      <c r="E165" s="2">
        <v>1</v>
      </c>
      <c r="F165" s="2">
        <v>1</v>
      </c>
      <c r="I165">
        <f t="shared" si="8"/>
        <v>2</v>
      </c>
      <c r="J165">
        <f t="shared" si="9"/>
        <v>1</v>
      </c>
      <c r="K165" t="str">
        <f t="shared" si="11"/>
        <v/>
      </c>
      <c r="L165" s="12" t="str">
        <f t="shared" si="10"/>
        <v/>
      </c>
    </row>
    <row r="166" spans="1:12" x14ac:dyDescent="0.2">
      <c r="A166" s="11">
        <v>5</v>
      </c>
      <c r="B166" s="9"/>
      <c r="C166" s="11">
        <v>4</v>
      </c>
      <c r="D166" s="9"/>
      <c r="E166" s="2">
        <v>2</v>
      </c>
      <c r="F166" s="2">
        <v>1</v>
      </c>
      <c r="G166" s="2">
        <v>5</v>
      </c>
      <c r="I166">
        <f t="shared" si="8"/>
        <v>8</v>
      </c>
      <c r="J166">
        <f t="shared" si="9"/>
        <v>-4</v>
      </c>
      <c r="K166" t="str">
        <f t="shared" si="11"/>
        <v>Probable Underestimation</v>
      </c>
      <c r="L166" s="12" t="str">
        <f t="shared" si="10"/>
        <v/>
      </c>
    </row>
    <row r="167" spans="1:12" x14ac:dyDescent="0.2">
      <c r="A167" s="11">
        <v>2</v>
      </c>
      <c r="B167" s="9"/>
      <c r="C167" s="11">
        <v>9</v>
      </c>
      <c r="D167" s="9"/>
      <c r="E167" s="2">
        <v>6</v>
      </c>
      <c r="F167" s="2">
        <v>7</v>
      </c>
      <c r="I167">
        <f t="shared" si="8"/>
        <v>13</v>
      </c>
      <c r="J167">
        <f t="shared" si="9"/>
        <v>-4</v>
      </c>
      <c r="K167" t="str">
        <f t="shared" si="11"/>
        <v>Probable Underestimation</v>
      </c>
      <c r="L167" s="12">
        <f t="shared" si="10"/>
        <v>2</v>
      </c>
    </row>
    <row r="168" spans="1:12" x14ac:dyDescent="0.2">
      <c r="A168" s="11">
        <v>3</v>
      </c>
      <c r="B168" s="9"/>
      <c r="C168" s="11">
        <v>8</v>
      </c>
      <c r="D168" s="9"/>
      <c r="E168" s="2">
        <v>8</v>
      </c>
      <c r="F168" s="2">
        <v>1</v>
      </c>
      <c r="G168" s="2">
        <v>2</v>
      </c>
      <c r="I168">
        <f t="shared" si="8"/>
        <v>11</v>
      </c>
      <c r="J168">
        <f t="shared" si="9"/>
        <v>-3</v>
      </c>
      <c r="K168" t="str">
        <f t="shared" si="11"/>
        <v>Probable Underestimation</v>
      </c>
      <c r="L168" s="12">
        <f t="shared" si="10"/>
        <v>3</v>
      </c>
    </row>
    <row r="169" spans="1:12" x14ac:dyDescent="0.2">
      <c r="A169" s="11">
        <v>4</v>
      </c>
      <c r="B169" s="9"/>
      <c r="C169" s="11">
        <v>3</v>
      </c>
      <c r="D169" s="9"/>
      <c r="E169" s="2">
        <v>3</v>
      </c>
      <c r="F169" s="2">
        <v>1</v>
      </c>
      <c r="G169" s="2">
        <v>2</v>
      </c>
      <c r="I169">
        <f t="shared" si="8"/>
        <v>6</v>
      </c>
      <c r="J169">
        <f t="shared" si="9"/>
        <v>-3</v>
      </c>
      <c r="K169" t="str">
        <f t="shared" si="11"/>
        <v>Probable Underestimation</v>
      </c>
      <c r="L169" s="12" t="str">
        <f t="shared" si="10"/>
        <v/>
      </c>
    </row>
    <row r="170" spans="1:12" x14ac:dyDescent="0.2">
      <c r="A170" s="11">
        <v>5</v>
      </c>
      <c r="B170" s="9"/>
      <c r="C170" s="11">
        <v>5</v>
      </c>
      <c r="D170" s="9"/>
      <c r="E170" s="2">
        <v>10</v>
      </c>
      <c r="G170" s="2">
        <v>1</v>
      </c>
      <c r="I170">
        <f t="shared" si="8"/>
        <v>11</v>
      </c>
      <c r="J170">
        <f t="shared" si="9"/>
        <v>-6</v>
      </c>
      <c r="K170" t="str">
        <f t="shared" si="11"/>
        <v>Probable Underestimation</v>
      </c>
      <c r="L170" s="12" t="str">
        <f t="shared" si="10"/>
        <v/>
      </c>
    </row>
    <row r="171" spans="1:12" x14ac:dyDescent="0.2">
      <c r="A171" s="11">
        <v>2</v>
      </c>
      <c r="B171" s="9"/>
      <c r="C171" s="11">
        <v>2</v>
      </c>
      <c r="D171" s="9"/>
      <c r="E171" s="2">
        <v>2</v>
      </c>
      <c r="F171" s="2">
        <v>1</v>
      </c>
      <c r="G171" s="2">
        <v>1</v>
      </c>
      <c r="I171">
        <f t="shared" si="8"/>
        <v>4</v>
      </c>
      <c r="J171">
        <f t="shared" si="9"/>
        <v>-2</v>
      </c>
      <c r="K171" t="str">
        <f t="shared" si="11"/>
        <v>Probable Underestimation</v>
      </c>
      <c r="L171" s="12" t="str">
        <f t="shared" si="10"/>
        <v/>
      </c>
    </row>
    <row r="172" spans="1:12" x14ac:dyDescent="0.2">
      <c r="A172" s="11">
        <v>6</v>
      </c>
      <c r="B172" s="9"/>
      <c r="D172" s="9"/>
      <c r="G172" s="2">
        <v>2</v>
      </c>
      <c r="I172">
        <f t="shared" si="8"/>
        <v>2</v>
      </c>
      <c r="J172">
        <f t="shared" si="9"/>
        <v>-2</v>
      </c>
      <c r="K172" t="str">
        <f t="shared" si="11"/>
        <v>Probable Underestimation</v>
      </c>
      <c r="L172" s="12" t="str">
        <f t="shared" si="10"/>
        <v/>
      </c>
    </row>
    <row r="173" spans="1:12" x14ac:dyDescent="0.2">
      <c r="A173" s="11">
        <v>4</v>
      </c>
      <c r="B173" s="9"/>
      <c r="C173" s="11">
        <v>5</v>
      </c>
      <c r="D173" s="9"/>
      <c r="E173" s="2">
        <v>4</v>
      </c>
      <c r="F173" s="2">
        <v>4</v>
      </c>
      <c r="G173" s="2">
        <v>4</v>
      </c>
      <c r="I173">
        <f t="shared" si="8"/>
        <v>12</v>
      </c>
      <c r="J173">
        <f t="shared" si="9"/>
        <v>-7</v>
      </c>
      <c r="K173" t="str">
        <f t="shared" si="11"/>
        <v>Probable Underestimation</v>
      </c>
      <c r="L173" s="12" t="str">
        <f t="shared" si="10"/>
        <v/>
      </c>
    </row>
    <row r="174" spans="1:12" x14ac:dyDescent="0.2">
      <c r="A174" s="11">
        <v>4</v>
      </c>
      <c r="B174" s="9"/>
      <c r="C174" s="11">
        <v>3</v>
      </c>
      <c r="D174" s="9"/>
      <c r="E174" s="2">
        <v>1</v>
      </c>
      <c r="F174" s="2">
        <v>3</v>
      </c>
      <c r="G174" s="2">
        <v>3</v>
      </c>
      <c r="I174">
        <f t="shared" si="8"/>
        <v>7</v>
      </c>
      <c r="J174">
        <f t="shared" si="9"/>
        <v>-4</v>
      </c>
      <c r="K174" t="str">
        <f t="shared" si="11"/>
        <v>Probable Underestimation</v>
      </c>
      <c r="L174" s="12" t="str">
        <f t="shared" si="10"/>
        <v/>
      </c>
    </row>
    <row r="175" spans="1:12" x14ac:dyDescent="0.2">
      <c r="A175" s="11">
        <v>2</v>
      </c>
      <c r="B175" s="9"/>
      <c r="C175" s="11">
        <v>4</v>
      </c>
      <c r="D175" s="9"/>
      <c r="E175" s="2">
        <v>1</v>
      </c>
      <c r="F175" s="2">
        <v>2</v>
      </c>
      <c r="G175" s="2">
        <v>2</v>
      </c>
      <c r="I175">
        <f t="shared" si="8"/>
        <v>5</v>
      </c>
      <c r="J175">
        <f t="shared" si="9"/>
        <v>-1</v>
      </c>
      <c r="K175" t="str">
        <f t="shared" si="11"/>
        <v>Probable Underestimation</v>
      </c>
      <c r="L175" s="12" t="str">
        <f t="shared" si="10"/>
        <v/>
      </c>
    </row>
    <row r="176" spans="1:12" s="10" customFormat="1" x14ac:dyDescent="0.2">
      <c r="A176" s="13"/>
      <c r="B176" s="9"/>
      <c r="C176" s="13"/>
      <c r="D176" s="9"/>
      <c r="E176" s="9"/>
      <c r="F176" s="9"/>
      <c r="G176" s="9"/>
    </row>
    <row r="179" spans="1:12" x14ac:dyDescent="0.2">
      <c r="A179" s="12">
        <f>AVERAGE(A2:A175)</f>
        <v>3.558139534883721</v>
      </c>
      <c r="C179" s="12">
        <f>AVERAGE(C2:C175)</f>
        <v>5.4593023255813957</v>
      </c>
      <c r="E179" s="12">
        <f>AVERAGE(E2:E175)</f>
        <v>2.9595375722543351</v>
      </c>
      <c r="F179" s="12">
        <f t="shared" ref="F179:I179" si="12">AVERAGE(F2:F175)</f>
        <v>2.89937106918239</v>
      </c>
      <c r="G179" s="12">
        <f t="shared" si="12"/>
        <v>3.0063291139240507</v>
      </c>
      <c r="H179" s="12"/>
      <c r="I179" s="12">
        <f t="shared" si="12"/>
        <v>8.3218390804597693</v>
      </c>
      <c r="L179" s="12">
        <f t="shared" ref="L179" si="13">AVERAGE(L2:L175)</f>
        <v>3.788732394366197</v>
      </c>
    </row>
    <row r="180" spans="1:12" ht="13.5" thickBot="1" x14ac:dyDescent="0.25">
      <c r="L180" s="12"/>
    </row>
    <row r="181" spans="1:12" ht="31.5" x14ac:dyDescent="0.2">
      <c r="K181" s="14" t="s">
        <v>369</v>
      </c>
      <c r="L181" s="19" t="s">
        <v>371</v>
      </c>
    </row>
    <row r="182" spans="1:12" ht="15.75" x14ac:dyDescent="0.25">
      <c r="K182" s="15">
        <f>COUNTIF(J2:J175,"&lt;0")</f>
        <v>130</v>
      </c>
      <c r="L182" s="17">
        <f>COUNTIF(L2:L175,"&gt;4")</f>
        <v>27</v>
      </c>
    </row>
    <row r="183" spans="1:12" ht="39.75" thickBot="1" x14ac:dyDescent="0.3">
      <c r="C183" s="35" t="s">
        <v>380</v>
      </c>
      <c r="D183" s="43" t="s">
        <v>388</v>
      </c>
      <c r="K183" s="16">
        <f>130/172</f>
        <v>0.7558139534883721</v>
      </c>
      <c r="L183" s="18">
        <f>27/72</f>
        <v>0.375</v>
      </c>
    </row>
    <row r="184" spans="1:12" x14ac:dyDescent="0.2">
      <c r="C184" s="8">
        <v>1</v>
      </c>
      <c r="D184" s="36">
        <v>5</v>
      </c>
    </row>
    <row r="185" spans="1:12" x14ac:dyDescent="0.2">
      <c r="C185" s="8">
        <v>2</v>
      </c>
      <c r="D185" s="36">
        <v>20</v>
      </c>
    </row>
    <row r="186" spans="1:12" x14ac:dyDescent="0.2">
      <c r="C186" s="8">
        <v>3</v>
      </c>
      <c r="D186" s="36">
        <v>19</v>
      </c>
    </row>
    <row r="187" spans="1:12" x14ac:dyDescent="0.2">
      <c r="C187" s="8">
        <v>4</v>
      </c>
      <c r="D187" s="36">
        <v>24</v>
      </c>
    </row>
    <row r="188" spans="1:12" x14ac:dyDescent="0.2">
      <c r="C188" s="8">
        <v>5</v>
      </c>
      <c r="D188" s="36">
        <v>33</v>
      </c>
    </row>
    <row r="189" spans="1:12" x14ac:dyDescent="0.2">
      <c r="C189" s="8">
        <v>6</v>
      </c>
      <c r="D189" s="36">
        <v>16</v>
      </c>
    </row>
    <row r="190" spans="1:12" x14ac:dyDescent="0.2">
      <c r="C190" s="8">
        <v>7</v>
      </c>
      <c r="D190" s="36">
        <v>8</v>
      </c>
    </row>
    <row r="191" spans="1:12" x14ac:dyDescent="0.2">
      <c r="C191" s="8">
        <v>8</v>
      </c>
      <c r="D191" s="36">
        <v>17</v>
      </c>
    </row>
    <row r="192" spans="1:12" x14ac:dyDescent="0.2">
      <c r="C192" s="8">
        <v>9</v>
      </c>
      <c r="D192" s="36">
        <v>12</v>
      </c>
    </row>
    <row r="193" spans="3:4" x14ac:dyDescent="0.2">
      <c r="C193" s="8">
        <v>10</v>
      </c>
      <c r="D193" s="36">
        <v>18</v>
      </c>
    </row>
    <row r="194" spans="3:4" x14ac:dyDescent="0.2">
      <c r="C194" s="8" t="s">
        <v>381</v>
      </c>
      <c r="D194" s="36">
        <v>172</v>
      </c>
    </row>
    <row r="195" spans="3:4" x14ac:dyDescent="0.2">
      <c r="C195"/>
      <c r="D195"/>
    </row>
    <row r="196" spans="3:4" x14ac:dyDescent="0.2">
      <c r="C196"/>
      <c r="D196"/>
    </row>
    <row r="197" spans="3:4" ht="15.75" x14ac:dyDescent="0.25">
      <c r="C197"/>
      <c r="D197" s="42" t="s">
        <v>389</v>
      </c>
    </row>
    <row r="198" spans="3:4" ht="15.75" x14ac:dyDescent="0.25">
      <c r="C198"/>
      <c r="D198" s="42" t="s">
        <v>390</v>
      </c>
    </row>
    <row r="199" spans="3:4" x14ac:dyDescent="0.2">
      <c r="C199"/>
      <c r="D199"/>
    </row>
    <row r="200" spans="3:4" x14ac:dyDescent="0.2">
      <c r="C200"/>
      <c r="D200"/>
    </row>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X184"/>
  <sheetViews>
    <sheetView zoomScale="85" zoomScaleNormal="85" workbookViewId="0">
      <pane ySplit="1" topLeftCell="A2" activePane="bottomLeft" state="frozen"/>
      <selection pane="bottomLeft" sqref="A1:I3"/>
    </sheetView>
  </sheetViews>
  <sheetFormatPr defaultRowHeight="12.75" x14ac:dyDescent="0.2"/>
  <cols>
    <col min="1" max="1" width="50.7109375" customWidth="1"/>
    <col min="2" max="2" width="40.42578125" customWidth="1"/>
    <col min="3" max="3" width="46.5703125" customWidth="1"/>
    <col min="4" max="4" width="25.5703125" customWidth="1"/>
    <col min="5" max="5" width="45.28515625" customWidth="1"/>
    <col min="6" max="6" width="44.140625" customWidth="1"/>
    <col min="7" max="7" width="31.5703125" customWidth="1"/>
    <col min="8" max="8" width="4.28515625" style="10" customWidth="1"/>
    <col min="9" max="9" width="22.85546875" style="12" customWidth="1"/>
    <col min="10" max="10" width="5" style="10" customWidth="1"/>
    <col min="11" max="11" width="21.5703125" customWidth="1"/>
    <col min="12" max="12" width="29" customWidth="1"/>
    <col min="13" max="13" width="35.7109375" customWidth="1"/>
    <col min="14" max="14" width="3.7109375" style="10" customWidth="1"/>
    <col min="15" max="15" width="20.140625" customWidth="1"/>
    <col min="16" max="16" width="19.85546875" customWidth="1"/>
    <col min="17" max="17" width="3.140625" style="10" customWidth="1"/>
    <col min="18" max="20" width="21.5703125" customWidth="1"/>
    <col min="21" max="21" width="6.140625" style="10" customWidth="1"/>
    <col min="23" max="23" width="13.85546875" customWidth="1"/>
    <col min="24" max="24" width="23.140625" customWidth="1"/>
    <col min="25" max="25" width="23.140625" bestFit="1" customWidth="1"/>
  </cols>
  <sheetData>
    <row r="1" spans="1:20" ht="91.5" customHeight="1" x14ac:dyDescent="0.2">
      <c r="A1" s="4" t="s">
        <v>3</v>
      </c>
      <c r="B1" s="4" t="s">
        <v>5</v>
      </c>
      <c r="C1" s="4" t="s">
        <v>9</v>
      </c>
      <c r="D1" s="4" t="s">
        <v>11</v>
      </c>
      <c r="E1" s="4" t="s">
        <v>12</v>
      </c>
      <c r="F1" s="4" t="s">
        <v>13</v>
      </c>
      <c r="G1" s="4" t="s">
        <v>14</v>
      </c>
      <c r="I1" s="24" t="s">
        <v>372</v>
      </c>
      <c r="K1" s="4" t="s">
        <v>6</v>
      </c>
      <c r="L1" s="4" t="s">
        <v>7</v>
      </c>
      <c r="M1" s="4" t="s">
        <v>8</v>
      </c>
      <c r="O1" s="3" t="s">
        <v>374</v>
      </c>
      <c r="P1" s="3" t="s">
        <v>375</v>
      </c>
      <c r="R1" s="4" t="s">
        <v>377</v>
      </c>
      <c r="S1" s="4" t="s">
        <v>378</v>
      </c>
      <c r="T1" s="4" t="s">
        <v>379</v>
      </c>
    </row>
    <row r="2" spans="1:20" x14ac:dyDescent="0.2">
      <c r="A2" s="2" t="s">
        <v>49</v>
      </c>
      <c r="B2" s="2" t="s">
        <v>50</v>
      </c>
      <c r="C2" s="2" t="s">
        <v>49</v>
      </c>
      <c r="D2" s="2" t="s">
        <v>49</v>
      </c>
      <c r="E2" s="2" t="s">
        <v>52</v>
      </c>
      <c r="F2" s="2" t="s">
        <v>52</v>
      </c>
      <c r="G2" s="2" t="s">
        <v>49</v>
      </c>
      <c r="I2" s="12">
        <f>SUM(COUNTIFS(A2:G2,{"Yes";"Yes maybe"}))</f>
        <v>5</v>
      </c>
      <c r="K2" s="2">
        <v>2</v>
      </c>
      <c r="L2" s="2">
        <v>3</v>
      </c>
      <c r="M2" s="2">
        <v>2</v>
      </c>
      <c r="O2">
        <f>IF(I2&gt;=5,AVERAGE(K2:M2),"")</f>
        <v>2.3333333333333335</v>
      </c>
      <c r="P2" t="str">
        <f>IF(I2&lt;5,AVERAGE(K2:M2),"")</f>
        <v/>
      </c>
      <c r="R2" s="2" t="str">
        <f>IF(I2&gt;=5,Form!AP2,"")</f>
        <v>More than 50</v>
      </c>
      <c r="S2" s="2" t="str">
        <f>IF(I2&gt;=5,Form!AR2,"")</f>
        <v>Female</v>
      </c>
      <c r="T2" s="2" t="str">
        <f>IF(I2&gt;=5,Form!AS2,"")</f>
        <v>Faculty</v>
      </c>
    </row>
    <row r="3" spans="1:20" x14ac:dyDescent="0.2">
      <c r="A3" s="2" t="s">
        <v>49</v>
      </c>
      <c r="B3" s="2" t="s">
        <v>68</v>
      </c>
      <c r="C3" s="2" t="s">
        <v>52</v>
      </c>
      <c r="D3" s="2" t="s">
        <v>49</v>
      </c>
      <c r="E3" s="2" t="s">
        <v>52</v>
      </c>
      <c r="F3" s="2" t="s">
        <v>52</v>
      </c>
      <c r="G3" s="2" t="s">
        <v>49</v>
      </c>
      <c r="I3" s="12">
        <f>SUM(COUNTIFS(A3:G3,{"Yes";"Yes maybe"}))</f>
        <v>3</v>
      </c>
      <c r="K3" s="2">
        <v>1</v>
      </c>
      <c r="M3" s="2">
        <v>5</v>
      </c>
      <c r="O3" t="str">
        <f t="shared" ref="O3:O66" si="0">IF(I3&gt;=5,AVERAGE(K3:M3),"")</f>
        <v/>
      </c>
      <c r="P3">
        <f t="shared" ref="P3:P66" si="1">IF(I3&lt;5,AVERAGE(K3:M3),"")</f>
        <v>3</v>
      </c>
      <c r="R3" s="2" t="str">
        <f>IF(I3&gt;=5,Form!AP3,"")</f>
        <v/>
      </c>
      <c r="S3" s="2" t="str">
        <f>IF(I3&gt;=5,Form!AR3,"")</f>
        <v/>
      </c>
      <c r="T3" s="2" t="str">
        <f>IF(I3&gt;=5,Form!AS3,"")</f>
        <v/>
      </c>
    </row>
    <row r="4" spans="1:20" x14ac:dyDescent="0.2">
      <c r="A4" s="2" t="s">
        <v>49</v>
      </c>
      <c r="B4" s="2" t="s">
        <v>68</v>
      </c>
      <c r="C4" s="2" t="s">
        <v>52</v>
      </c>
      <c r="D4" s="2" t="s">
        <v>52</v>
      </c>
      <c r="E4" s="2" t="s">
        <v>52</v>
      </c>
      <c r="F4" s="2" t="s">
        <v>52</v>
      </c>
      <c r="G4" s="2" t="s">
        <v>52</v>
      </c>
      <c r="I4" s="12">
        <f>SUM(COUNTIFS(A4:G4,{"Yes";"Yes maybe"}))</f>
        <v>1</v>
      </c>
      <c r="K4" s="2">
        <v>1</v>
      </c>
      <c r="L4" s="2">
        <v>6</v>
      </c>
      <c r="M4" s="2">
        <v>6</v>
      </c>
      <c r="O4" t="str">
        <f t="shared" si="0"/>
        <v/>
      </c>
      <c r="P4">
        <f t="shared" si="1"/>
        <v>4.333333333333333</v>
      </c>
      <c r="R4" s="2" t="str">
        <f>IF(I4&gt;=5,Form!AP4,"")</f>
        <v/>
      </c>
      <c r="S4" s="2" t="str">
        <f>IF(I4&gt;=5,Form!AR4,"")</f>
        <v/>
      </c>
      <c r="T4" s="2" t="str">
        <f>IF(I4&gt;=5,Form!AS4,"")</f>
        <v/>
      </c>
    </row>
    <row r="5" spans="1:20" x14ac:dyDescent="0.2">
      <c r="A5" s="2" t="s">
        <v>52</v>
      </c>
      <c r="B5" s="2" t="s">
        <v>68</v>
      </c>
      <c r="C5" s="2" t="s">
        <v>52</v>
      </c>
      <c r="D5" s="2" t="s">
        <v>49</v>
      </c>
      <c r="E5" s="2" t="s">
        <v>52</v>
      </c>
      <c r="F5" s="2" t="s">
        <v>52</v>
      </c>
      <c r="G5" s="2" t="s">
        <v>49</v>
      </c>
      <c r="I5" s="12">
        <f>SUM(COUNTIFS(A5:G5,{"Yes";"Yes maybe"}))</f>
        <v>2</v>
      </c>
      <c r="K5" s="2">
        <v>2</v>
      </c>
      <c r="L5" s="2">
        <v>3</v>
      </c>
      <c r="M5" s="2">
        <v>3</v>
      </c>
      <c r="O5" t="str">
        <f t="shared" si="0"/>
        <v/>
      </c>
      <c r="P5">
        <f t="shared" si="1"/>
        <v>2.6666666666666665</v>
      </c>
      <c r="R5" s="2" t="str">
        <f>IF(I5&gt;=5,Form!AP5,"")</f>
        <v/>
      </c>
      <c r="S5" s="2" t="str">
        <f>IF(I5&gt;=5,Form!AR5,"")</f>
        <v/>
      </c>
      <c r="T5" s="2" t="str">
        <f>IF(I5&gt;=5,Form!AS5,"")</f>
        <v/>
      </c>
    </row>
    <row r="6" spans="1:20" x14ac:dyDescent="0.2">
      <c r="A6" s="2" t="s">
        <v>49</v>
      </c>
      <c r="B6" s="2" t="s">
        <v>68</v>
      </c>
      <c r="C6" s="2" t="s">
        <v>52</v>
      </c>
      <c r="D6" s="2" t="s">
        <v>49</v>
      </c>
      <c r="E6" s="2" t="s">
        <v>52</v>
      </c>
      <c r="F6" s="2" t="s">
        <v>52</v>
      </c>
      <c r="G6" s="2" t="s">
        <v>49</v>
      </c>
      <c r="I6" s="12">
        <f>SUM(COUNTIFS(A6:G6,{"Yes";"Yes maybe"}))</f>
        <v>3</v>
      </c>
      <c r="K6" s="2">
        <v>2</v>
      </c>
      <c r="L6" s="2">
        <v>5</v>
      </c>
      <c r="M6" s="2">
        <v>5</v>
      </c>
      <c r="O6" t="str">
        <f t="shared" si="0"/>
        <v/>
      </c>
      <c r="P6">
        <f t="shared" si="1"/>
        <v>4</v>
      </c>
      <c r="R6" s="2" t="str">
        <f>IF(I6&gt;=5,Form!AP6,"")</f>
        <v/>
      </c>
      <c r="S6" s="2" t="str">
        <f>IF(I6&gt;=5,Form!AR6,"")</f>
        <v/>
      </c>
      <c r="T6" s="2" t="str">
        <f>IF(I6&gt;=5,Form!AS6,"")</f>
        <v/>
      </c>
    </row>
    <row r="7" spans="1:20" x14ac:dyDescent="0.2">
      <c r="A7" s="2" t="s">
        <v>52</v>
      </c>
      <c r="B7" s="2" t="s">
        <v>50</v>
      </c>
      <c r="C7" s="2" t="s">
        <v>52</v>
      </c>
      <c r="D7" s="2" t="s">
        <v>52</v>
      </c>
      <c r="E7" s="2" t="s">
        <v>52</v>
      </c>
      <c r="F7" s="2" t="s">
        <v>52</v>
      </c>
      <c r="G7" s="2" t="s">
        <v>52</v>
      </c>
      <c r="I7" s="12">
        <f>SUM(COUNTIFS(A7:G7,{"Yes";"Yes maybe"}))</f>
        <v>1</v>
      </c>
      <c r="K7" s="2">
        <v>1</v>
      </c>
      <c r="L7" s="2">
        <v>5</v>
      </c>
      <c r="M7" s="2">
        <v>6</v>
      </c>
      <c r="O7" t="str">
        <f t="shared" si="0"/>
        <v/>
      </c>
      <c r="P7">
        <f t="shared" si="1"/>
        <v>4</v>
      </c>
      <c r="R7" s="2" t="str">
        <f>IF(I7&gt;=5,Form!AP7,"")</f>
        <v/>
      </c>
      <c r="S7" s="2" t="str">
        <f>IF(I7&gt;=5,Form!AR7,"")</f>
        <v/>
      </c>
      <c r="T7" s="2" t="str">
        <f>IF(I7&gt;=5,Form!AS7,"")</f>
        <v/>
      </c>
    </row>
    <row r="8" spans="1:20" x14ac:dyDescent="0.2">
      <c r="A8" s="2" t="s">
        <v>49</v>
      </c>
      <c r="B8" s="2" t="s">
        <v>68</v>
      </c>
      <c r="C8" s="2" t="s">
        <v>52</v>
      </c>
      <c r="D8" s="2" t="s">
        <v>49</v>
      </c>
      <c r="E8" s="2" t="s">
        <v>52</v>
      </c>
      <c r="F8" s="2" t="s">
        <v>52</v>
      </c>
      <c r="G8" s="2" t="s">
        <v>49</v>
      </c>
      <c r="I8" s="12">
        <f>SUM(COUNTIFS(A8:G8,{"Yes";"Yes maybe"}))</f>
        <v>3</v>
      </c>
      <c r="K8" s="2">
        <v>3</v>
      </c>
      <c r="L8" s="2">
        <v>3</v>
      </c>
      <c r="M8" s="2">
        <v>4</v>
      </c>
      <c r="O8" t="str">
        <f t="shared" si="0"/>
        <v/>
      </c>
      <c r="P8">
        <f t="shared" si="1"/>
        <v>3.3333333333333335</v>
      </c>
      <c r="R8" s="2" t="str">
        <f>IF(I8&gt;=5,Form!AP8,"")</f>
        <v/>
      </c>
      <c r="S8" s="2" t="str">
        <f>IF(I8&gt;=5,Form!AR8,"")</f>
        <v/>
      </c>
      <c r="T8" s="2" t="str">
        <f>IF(I8&gt;=5,Form!AS8,"")</f>
        <v/>
      </c>
    </row>
    <row r="9" spans="1:20" x14ac:dyDescent="0.2">
      <c r="A9" s="2" t="s">
        <v>49</v>
      </c>
      <c r="B9" s="2" t="s">
        <v>50</v>
      </c>
      <c r="C9" s="2" t="s">
        <v>52</v>
      </c>
      <c r="D9" s="2" t="s">
        <v>49</v>
      </c>
      <c r="E9" s="2" t="s">
        <v>49</v>
      </c>
      <c r="F9" s="2" t="s">
        <v>52</v>
      </c>
      <c r="G9" s="2" t="s">
        <v>52</v>
      </c>
      <c r="I9" s="12">
        <f>SUM(COUNTIFS(A9:G9,{"Yes";"Yes maybe"}))</f>
        <v>4</v>
      </c>
      <c r="K9" s="2">
        <v>3</v>
      </c>
      <c r="L9" s="2">
        <v>5</v>
      </c>
      <c r="M9" s="2">
        <v>6</v>
      </c>
      <c r="O9" t="str">
        <f t="shared" si="0"/>
        <v/>
      </c>
      <c r="P9">
        <f t="shared" si="1"/>
        <v>4.666666666666667</v>
      </c>
      <c r="R9" s="2" t="str">
        <f>IF(I9&gt;=5,Form!AP9,"")</f>
        <v/>
      </c>
      <c r="S9" s="2" t="str">
        <f>IF(I9&gt;=5,Form!AR9,"")</f>
        <v/>
      </c>
      <c r="T9" s="2" t="str">
        <f>IF(I9&gt;=5,Form!AS9,"")</f>
        <v/>
      </c>
    </row>
    <row r="10" spans="1:20" x14ac:dyDescent="0.2">
      <c r="A10" s="2" t="s">
        <v>49</v>
      </c>
      <c r="B10" s="2" t="s">
        <v>50</v>
      </c>
      <c r="C10" s="2" t="s">
        <v>52</v>
      </c>
      <c r="D10" s="2" t="s">
        <v>49</v>
      </c>
      <c r="E10" s="2" t="s">
        <v>49</v>
      </c>
      <c r="F10" s="2" t="s">
        <v>52</v>
      </c>
      <c r="G10" s="2" t="s">
        <v>49</v>
      </c>
      <c r="I10" s="12">
        <f>SUM(COUNTIFS(A10:G10,{"Yes";"Yes maybe"}))</f>
        <v>5</v>
      </c>
      <c r="K10" s="2">
        <v>1</v>
      </c>
      <c r="L10" s="2">
        <v>3</v>
      </c>
      <c r="M10" s="2">
        <v>3</v>
      </c>
      <c r="O10">
        <f t="shared" si="0"/>
        <v>2.3333333333333335</v>
      </c>
      <c r="P10" t="str">
        <f t="shared" si="1"/>
        <v/>
      </c>
      <c r="R10" s="2" t="str">
        <f>IF(I10&gt;=5,Form!AP10,"")</f>
        <v>Between 20 and 30</v>
      </c>
      <c r="S10" s="2" t="str">
        <f>IF(I10&gt;=5,Form!AR10,"")</f>
        <v>Female</v>
      </c>
      <c r="T10" s="2" t="str">
        <f>IF(I10&gt;=5,Form!AS10,"")</f>
        <v>Student</v>
      </c>
    </row>
    <row r="11" spans="1:20" x14ac:dyDescent="0.2">
      <c r="A11" s="2" t="s">
        <v>52</v>
      </c>
      <c r="B11" s="2" t="s">
        <v>50</v>
      </c>
      <c r="C11" s="2" t="s">
        <v>52</v>
      </c>
      <c r="D11" s="2" t="s">
        <v>49</v>
      </c>
      <c r="E11" s="2" t="s">
        <v>52</v>
      </c>
      <c r="F11" s="2" t="s">
        <v>52</v>
      </c>
      <c r="G11" s="2" t="s">
        <v>49</v>
      </c>
      <c r="I11" s="12">
        <f>SUM(COUNTIFS(A11:G11,{"Yes";"Yes maybe"}))</f>
        <v>3</v>
      </c>
      <c r="K11" s="2">
        <v>1</v>
      </c>
      <c r="L11" s="2">
        <v>3</v>
      </c>
      <c r="M11" s="2">
        <v>6</v>
      </c>
      <c r="O11" t="str">
        <f t="shared" si="0"/>
        <v/>
      </c>
      <c r="P11">
        <f t="shared" si="1"/>
        <v>3.3333333333333335</v>
      </c>
      <c r="R11" s="2" t="str">
        <f>IF(I11&gt;=5,Form!AP11,"")</f>
        <v/>
      </c>
      <c r="S11" s="2" t="str">
        <f>IF(I11&gt;=5,Form!AR11,"")</f>
        <v/>
      </c>
      <c r="T11" s="2" t="str">
        <f>IF(I11&gt;=5,Form!AS11,"")</f>
        <v/>
      </c>
    </row>
    <row r="12" spans="1:20" x14ac:dyDescent="0.2">
      <c r="A12" s="2" t="s">
        <v>52</v>
      </c>
      <c r="B12" s="2" t="s">
        <v>68</v>
      </c>
      <c r="C12" s="2" t="s">
        <v>52</v>
      </c>
      <c r="D12" s="2" t="s">
        <v>49</v>
      </c>
      <c r="E12" s="2" t="s">
        <v>52</v>
      </c>
      <c r="F12" s="2" t="s">
        <v>52</v>
      </c>
      <c r="G12" s="2" t="s">
        <v>52</v>
      </c>
      <c r="I12" s="12">
        <f>SUM(COUNTIFS(A12:G12,{"Yes";"Yes maybe"}))</f>
        <v>1</v>
      </c>
      <c r="K12" s="2">
        <v>3</v>
      </c>
      <c r="L12" s="2">
        <v>1</v>
      </c>
      <c r="M12" s="2">
        <v>3</v>
      </c>
      <c r="O12" t="str">
        <f t="shared" si="0"/>
        <v/>
      </c>
      <c r="P12">
        <f t="shared" si="1"/>
        <v>2.3333333333333335</v>
      </c>
      <c r="R12" s="2" t="str">
        <f>IF(I12&gt;=5,Form!AP12,"")</f>
        <v/>
      </c>
      <c r="S12" s="2" t="str">
        <f>IF(I12&gt;=5,Form!AR12,"")</f>
        <v/>
      </c>
      <c r="T12" s="2" t="str">
        <f>IF(I12&gt;=5,Form!AS12,"")</f>
        <v/>
      </c>
    </row>
    <row r="13" spans="1:20" x14ac:dyDescent="0.2">
      <c r="A13" s="2" t="s">
        <v>49</v>
      </c>
      <c r="B13" s="2" t="s">
        <v>68</v>
      </c>
      <c r="C13" s="2" t="s">
        <v>49</v>
      </c>
      <c r="D13" s="2" t="s">
        <v>49</v>
      </c>
      <c r="E13" s="2" t="s">
        <v>49</v>
      </c>
      <c r="F13" s="2" t="s">
        <v>49</v>
      </c>
      <c r="G13" s="2" t="s">
        <v>49</v>
      </c>
      <c r="I13" s="12">
        <f>SUM(COUNTIFS(A13:G13,{"Yes";"Yes maybe"}))</f>
        <v>6</v>
      </c>
      <c r="K13" s="2">
        <v>5</v>
      </c>
      <c r="L13" s="2">
        <v>4</v>
      </c>
      <c r="M13" s="2">
        <v>5</v>
      </c>
      <c r="O13">
        <f t="shared" si="0"/>
        <v>4.666666666666667</v>
      </c>
      <c r="P13" t="str">
        <f t="shared" si="1"/>
        <v/>
      </c>
      <c r="R13" s="2" t="str">
        <f>IF(I13&gt;=5,Form!AP13,"")</f>
        <v>Between 20 and 30</v>
      </c>
      <c r="S13" s="2" t="str">
        <f>IF(I13&gt;=5,Form!AR13,"")</f>
        <v>Female</v>
      </c>
      <c r="T13" s="2" t="str">
        <f>IF(I13&gt;=5,Form!AS13,"")</f>
        <v>Student</v>
      </c>
    </row>
    <row r="14" spans="1:20" x14ac:dyDescent="0.2">
      <c r="A14" s="2" t="s">
        <v>49</v>
      </c>
      <c r="B14" s="2" t="s">
        <v>68</v>
      </c>
      <c r="C14" s="2" t="s">
        <v>52</v>
      </c>
      <c r="D14" s="2" t="s">
        <v>49</v>
      </c>
      <c r="E14" s="2" t="s">
        <v>52</v>
      </c>
      <c r="F14" s="2" t="s">
        <v>52</v>
      </c>
      <c r="G14" s="2" t="s">
        <v>52</v>
      </c>
      <c r="I14" s="12">
        <f>SUM(COUNTIFS(A14:G14,{"Yes";"Yes maybe"}))</f>
        <v>2</v>
      </c>
      <c r="K14" s="2">
        <v>1</v>
      </c>
      <c r="L14" s="2">
        <v>3</v>
      </c>
      <c r="M14" s="2">
        <v>5</v>
      </c>
      <c r="O14" t="str">
        <f t="shared" si="0"/>
        <v/>
      </c>
      <c r="P14">
        <f t="shared" si="1"/>
        <v>3</v>
      </c>
      <c r="R14" s="2" t="str">
        <f>IF(I14&gt;=5,Form!AP14,"")</f>
        <v/>
      </c>
      <c r="S14" s="2" t="str">
        <f>IF(I14&gt;=5,Form!AR14,"")</f>
        <v/>
      </c>
      <c r="T14" s="2" t="str">
        <f>IF(I14&gt;=5,Form!AS14,"")</f>
        <v/>
      </c>
    </row>
    <row r="15" spans="1:20" x14ac:dyDescent="0.2">
      <c r="A15" s="2" t="s">
        <v>49</v>
      </c>
      <c r="B15" s="2" t="s">
        <v>50</v>
      </c>
      <c r="C15" s="2" t="s">
        <v>49</v>
      </c>
      <c r="D15" s="2" t="s">
        <v>49</v>
      </c>
      <c r="E15" s="2" t="s">
        <v>52</v>
      </c>
      <c r="F15" s="2" t="s">
        <v>49</v>
      </c>
      <c r="G15" s="2" t="s">
        <v>49</v>
      </c>
      <c r="I15" s="12">
        <f>SUM(COUNTIFS(A15:G15,{"Yes";"Yes maybe"}))</f>
        <v>6</v>
      </c>
      <c r="K15" s="2">
        <v>1</v>
      </c>
      <c r="L15" s="2">
        <v>3</v>
      </c>
      <c r="M15" s="2">
        <v>5</v>
      </c>
      <c r="O15">
        <f t="shared" si="0"/>
        <v>3</v>
      </c>
      <c r="P15" t="str">
        <f t="shared" si="1"/>
        <v/>
      </c>
      <c r="R15" s="2" t="str">
        <f>IF(I15&gt;=5,Form!AP15,"")</f>
        <v>Between 20 and 30</v>
      </c>
      <c r="S15" s="2" t="str">
        <f>IF(I15&gt;=5,Form!AR15,"")</f>
        <v>Female</v>
      </c>
      <c r="T15" s="2" t="str">
        <f>IF(I15&gt;=5,Form!AS15,"")</f>
        <v>Student</v>
      </c>
    </row>
    <row r="16" spans="1:20" x14ac:dyDescent="0.2">
      <c r="A16" s="2" t="s">
        <v>52</v>
      </c>
      <c r="B16" s="2" t="s">
        <v>68</v>
      </c>
      <c r="C16" s="2" t="s">
        <v>52</v>
      </c>
      <c r="D16" s="2" t="s">
        <v>49</v>
      </c>
      <c r="E16" s="2" t="s">
        <v>52</v>
      </c>
      <c r="F16" s="2" t="s">
        <v>52</v>
      </c>
      <c r="G16" s="2" t="s">
        <v>52</v>
      </c>
      <c r="I16" s="12">
        <f>SUM(COUNTIFS(A16:G16,{"Yes";"Yes maybe"}))</f>
        <v>1</v>
      </c>
      <c r="K16" s="2">
        <v>3</v>
      </c>
      <c r="L16" s="2">
        <v>5</v>
      </c>
      <c r="M16" s="2">
        <v>3</v>
      </c>
      <c r="O16" t="str">
        <f t="shared" si="0"/>
        <v/>
      </c>
      <c r="P16">
        <f t="shared" si="1"/>
        <v>3.6666666666666665</v>
      </c>
      <c r="R16" s="2" t="str">
        <f>IF(I16&gt;=5,Form!AP16,"")</f>
        <v/>
      </c>
      <c r="S16" s="2" t="str">
        <f>IF(I16&gt;=5,Form!AR16,"")</f>
        <v/>
      </c>
      <c r="T16" s="2" t="str">
        <f>IF(I16&gt;=5,Form!AS16,"")</f>
        <v/>
      </c>
    </row>
    <row r="17" spans="1:20" x14ac:dyDescent="0.2">
      <c r="A17" s="2" t="s">
        <v>52</v>
      </c>
      <c r="B17" s="2" t="s">
        <v>68</v>
      </c>
      <c r="C17" s="2" t="s">
        <v>52</v>
      </c>
      <c r="D17" s="2" t="s">
        <v>52</v>
      </c>
      <c r="E17" s="2" t="s">
        <v>52</v>
      </c>
      <c r="F17" s="2" t="s">
        <v>52</v>
      </c>
      <c r="G17" s="2" t="s">
        <v>52</v>
      </c>
      <c r="I17" s="12">
        <f>SUM(COUNTIFS(A17:G17,{"Yes";"Yes maybe"}))</f>
        <v>0</v>
      </c>
      <c r="K17" s="2">
        <v>4</v>
      </c>
      <c r="L17" s="2">
        <v>5</v>
      </c>
      <c r="M17" s="2">
        <v>5</v>
      </c>
      <c r="O17" t="str">
        <f t="shared" si="0"/>
        <v/>
      </c>
      <c r="P17">
        <f t="shared" si="1"/>
        <v>4.666666666666667</v>
      </c>
      <c r="R17" s="2" t="str">
        <f>IF(I17&gt;=5,Form!AP17,"")</f>
        <v/>
      </c>
      <c r="S17" s="2" t="str">
        <f>IF(I17&gt;=5,Form!AR17,"")</f>
        <v/>
      </c>
      <c r="T17" s="2" t="str">
        <f>IF(I17&gt;=5,Form!AS17,"")</f>
        <v/>
      </c>
    </row>
    <row r="18" spans="1:20" x14ac:dyDescent="0.2">
      <c r="A18" s="2" t="s">
        <v>52</v>
      </c>
      <c r="B18" s="2" t="s">
        <v>68</v>
      </c>
      <c r="C18" s="2" t="s">
        <v>52</v>
      </c>
      <c r="D18" s="2" t="s">
        <v>49</v>
      </c>
      <c r="E18" s="2" t="s">
        <v>52</v>
      </c>
      <c r="F18" s="2" t="s">
        <v>49</v>
      </c>
      <c r="G18" s="2" t="s">
        <v>52</v>
      </c>
      <c r="I18" s="12">
        <f>SUM(COUNTIFS(A18:G18,{"Yes";"Yes maybe"}))</f>
        <v>2</v>
      </c>
      <c r="K18" s="2">
        <v>3</v>
      </c>
      <c r="L18" s="2">
        <v>3</v>
      </c>
      <c r="M18" s="2">
        <v>6</v>
      </c>
      <c r="O18" t="str">
        <f t="shared" si="0"/>
        <v/>
      </c>
      <c r="P18">
        <f t="shared" si="1"/>
        <v>4</v>
      </c>
      <c r="R18" s="2" t="str">
        <f>IF(I18&gt;=5,Form!AP18,"")</f>
        <v/>
      </c>
      <c r="S18" s="2" t="str">
        <f>IF(I18&gt;=5,Form!AR18,"")</f>
        <v/>
      </c>
      <c r="T18" s="2" t="str">
        <f>IF(I18&gt;=5,Form!AS18,"")</f>
        <v/>
      </c>
    </row>
    <row r="19" spans="1:20" x14ac:dyDescent="0.2">
      <c r="A19" s="2" t="s">
        <v>49</v>
      </c>
      <c r="B19" s="2" t="s">
        <v>68</v>
      </c>
      <c r="C19" s="2" t="s">
        <v>52</v>
      </c>
      <c r="D19" s="2" t="s">
        <v>52</v>
      </c>
      <c r="E19" s="2" t="s">
        <v>52</v>
      </c>
      <c r="F19" s="2" t="s">
        <v>52</v>
      </c>
      <c r="G19" s="2" t="s">
        <v>52</v>
      </c>
      <c r="I19" s="12">
        <f>SUM(COUNTIFS(A19:G19,{"Yes";"Yes maybe"}))</f>
        <v>1</v>
      </c>
      <c r="K19" s="2">
        <v>1</v>
      </c>
      <c r="L19" s="2">
        <v>5</v>
      </c>
      <c r="M19" s="2">
        <v>4</v>
      </c>
      <c r="O19" t="str">
        <f t="shared" si="0"/>
        <v/>
      </c>
      <c r="P19">
        <f t="shared" si="1"/>
        <v>3.3333333333333335</v>
      </c>
      <c r="R19" s="2" t="str">
        <f>IF(I19&gt;=5,Form!AP19,"")</f>
        <v/>
      </c>
      <c r="S19" s="2" t="str">
        <f>IF(I19&gt;=5,Form!AR19,"")</f>
        <v/>
      </c>
      <c r="T19" s="2" t="str">
        <f>IF(I19&gt;=5,Form!AS19,"")</f>
        <v/>
      </c>
    </row>
    <row r="20" spans="1:20" x14ac:dyDescent="0.2">
      <c r="A20" s="2" t="s">
        <v>49</v>
      </c>
      <c r="B20" s="2" t="s">
        <v>68</v>
      </c>
      <c r="C20" s="2" t="s">
        <v>49</v>
      </c>
      <c r="D20" s="2" t="s">
        <v>49</v>
      </c>
      <c r="E20" s="2" t="s">
        <v>52</v>
      </c>
      <c r="F20" s="2" t="s">
        <v>52</v>
      </c>
      <c r="G20" s="2" t="s">
        <v>49</v>
      </c>
      <c r="I20" s="12">
        <f>SUM(COUNTIFS(A20:G20,{"Yes";"Yes maybe"}))</f>
        <v>4</v>
      </c>
      <c r="K20" s="2">
        <v>1</v>
      </c>
      <c r="L20" s="2">
        <v>3</v>
      </c>
      <c r="M20" s="2">
        <v>5</v>
      </c>
      <c r="O20" t="str">
        <f t="shared" si="0"/>
        <v/>
      </c>
      <c r="P20">
        <f t="shared" si="1"/>
        <v>3</v>
      </c>
      <c r="R20" s="2" t="str">
        <f>IF(I20&gt;=5,Form!AP20,"")</f>
        <v/>
      </c>
      <c r="S20" s="2" t="str">
        <f>IF(I20&gt;=5,Form!AR20,"")</f>
        <v/>
      </c>
      <c r="T20" s="2" t="str">
        <f>IF(I20&gt;=5,Form!AS20,"")</f>
        <v/>
      </c>
    </row>
    <row r="21" spans="1:20" x14ac:dyDescent="0.2">
      <c r="A21" s="2" t="s">
        <v>52</v>
      </c>
      <c r="B21" s="2" t="s">
        <v>68</v>
      </c>
      <c r="C21" s="2" t="s">
        <v>52</v>
      </c>
      <c r="D21" s="2" t="s">
        <v>49</v>
      </c>
      <c r="E21" s="2" t="s">
        <v>52</v>
      </c>
      <c r="F21" s="2" t="s">
        <v>52</v>
      </c>
      <c r="G21" s="2" t="s">
        <v>49</v>
      </c>
      <c r="I21" s="12">
        <f>SUM(COUNTIFS(A21:G21,{"Yes";"Yes maybe"}))</f>
        <v>2</v>
      </c>
      <c r="K21" s="2">
        <v>1</v>
      </c>
      <c r="L21" s="2">
        <v>3</v>
      </c>
      <c r="M21" s="2">
        <v>4</v>
      </c>
      <c r="O21" t="str">
        <f t="shared" si="0"/>
        <v/>
      </c>
      <c r="P21">
        <f t="shared" si="1"/>
        <v>2.6666666666666665</v>
      </c>
      <c r="R21" s="2" t="str">
        <f>IF(I21&gt;=5,Form!AP21,"")</f>
        <v/>
      </c>
      <c r="S21" s="2" t="str">
        <f>IF(I21&gt;=5,Form!AR21,"")</f>
        <v/>
      </c>
      <c r="T21" s="2" t="str">
        <f>IF(I21&gt;=5,Form!AS21,"")</f>
        <v/>
      </c>
    </row>
    <row r="22" spans="1:20" x14ac:dyDescent="0.2">
      <c r="A22" s="2" t="s">
        <v>52</v>
      </c>
      <c r="B22" s="2" t="s">
        <v>68</v>
      </c>
      <c r="C22" s="2" t="s">
        <v>52</v>
      </c>
      <c r="D22" s="2" t="s">
        <v>52</v>
      </c>
      <c r="E22" s="2" t="s">
        <v>52</v>
      </c>
      <c r="F22" s="2" t="s">
        <v>52</v>
      </c>
      <c r="G22" s="2" t="s">
        <v>52</v>
      </c>
      <c r="I22" s="12">
        <f>SUM(COUNTIFS(A22:G22,{"Yes";"Yes maybe"}))</f>
        <v>0</v>
      </c>
      <c r="K22" s="2">
        <v>3</v>
      </c>
      <c r="L22" s="2">
        <v>2</v>
      </c>
      <c r="M22" s="2">
        <v>6</v>
      </c>
      <c r="O22" t="str">
        <f t="shared" si="0"/>
        <v/>
      </c>
      <c r="P22">
        <f t="shared" si="1"/>
        <v>3.6666666666666665</v>
      </c>
      <c r="R22" s="2" t="str">
        <f>IF(I22&gt;=5,Form!AP22,"")</f>
        <v/>
      </c>
      <c r="S22" s="2" t="str">
        <f>IF(I22&gt;=5,Form!AR22,"")</f>
        <v/>
      </c>
      <c r="T22" s="2" t="str">
        <f>IF(I22&gt;=5,Form!AS22,"")</f>
        <v/>
      </c>
    </row>
    <row r="23" spans="1:20" x14ac:dyDescent="0.2">
      <c r="A23" s="2" t="s">
        <v>52</v>
      </c>
      <c r="B23" s="2" t="s">
        <v>68</v>
      </c>
      <c r="C23" s="2" t="s">
        <v>52</v>
      </c>
      <c r="D23" s="2" t="s">
        <v>52</v>
      </c>
      <c r="E23" s="2" t="s">
        <v>49</v>
      </c>
      <c r="F23" s="2" t="s">
        <v>52</v>
      </c>
      <c r="G23" s="2" t="s">
        <v>52</v>
      </c>
      <c r="I23" s="12">
        <f>SUM(COUNTIFS(A23:G23,{"Yes";"Yes maybe"}))</f>
        <v>1</v>
      </c>
      <c r="K23" s="2">
        <v>3</v>
      </c>
      <c r="L23" s="2">
        <v>3</v>
      </c>
      <c r="M23" s="2">
        <v>5</v>
      </c>
      <c r="O23" t="str">
        <f t="shared" si="0"/>
        <v/>
      </c>
      <c r="P23">
        <f t="shared" si="1"/>
        <v>3.6666666666666665</v>
      </c>
      <c r="R23" s="2" t="str">
        <f>IF(I23&gt;=5,Form!AP23,"")</f>
        <v/>
      </c>
      <c r="S23" s="2" t="str">
        <f>IF(I23&gt;=5,Form!AR23,"")</f>
        <v/>
      </c>
      <c r="T23" s="2" t="str">
        <f>IF(I23&gt;=5,Form!AS23,"")</f>
        <v/>
      </c>
    </row>
    <row r="24" spans="1:20" x14ac:dyDescent="0.2">
      <c r="A24" s="2" t="s">
        <v>52</v>
      </c>
      <c r="B24" s="2" t="s">
        <v>68</v>
      </c>
      <c r="C24" s="2" t="s">
        <v>52</v>
      </c>
      <c r="D24" s="2" t="s">
        <v>52</v>
      </c>
      <c r="E24" s="2" t="s">
        <v>49</v>
      </c>
      <c r="F24" s="2" t="s">
        <v>49</v>
      </c>
      <c r="G24" s="2" t="s">
        <v>49</v>
      </c>
      <c r="I24" s="12">
        <f>SUM(COUNTIFS(A24:G24,{"Yes";"Yes maybe"}))</f>
        <v>3</v>
      </c>
      <c r="K24" s="2">
        <v>6</v>
      </c>
      <c r="L24" s="2">
        <v>5</v>
      </c>
      <c r="M24" s="2">
        <v>4</v>
      </c>
      <c r="O24" t="str">
        <f t="shared" si="0"/>
        <v/>
      </c>
      <c r="P24">
        <f t="shared" si="1"/>
        <v>5</v>
      </c>
      <c r="R24" s="2" t="str">
        <f>IF(I24&gt;=5,Form!AP24,"")</f>
        <v/>
      </c>
      <c r="S24" s="2" t="str">
        <f>IF(I24&gt;=5,Form!AR24,"")</f>
        <v/>
      </c>
      <c r="T24" s="2" t="str">
        <f>IF(I24&gt;=5,Form!AS24,"")</f>
        <v/>
      </c>
    </row>
    <row r="25" spans="1:20" x14ac:dyDescent="0.2">
      <c r="A25" s="2" t="s">
        <v>49</v>
      </c>
      <c r="B25" s="2" t="s">
        <v>68</v>
      </c>
      <c r="C25" s="2" t="s">
        <v>52</v>
      </c>
      <c r="D25" s="2" t="s">
        <v>52</v>
      </c>
      <c r="E25" s="2" t="s">
        <v>52</v>
      </c>
      <c r="F25" s="2" t="s">
        <v>49</v>
      </c>
      <c r="G25" s="2" t="s">
        <v>49</v>
      </c>
      <c r="I25" s="12">
        <f>SUM(COUNTIFS(A25:G25,{"Yes";"Yes maybe"}))</f>
        <v>3</v>
      </c>
      <c r="K25" s="2">
        <v>3</v>
      </c>
      <c r="L25" s="2">
        <v>4</v>
      </c>
      <c r="M25" s="2">
        <v>2</v>
      </c>
      <c r="O25" t="str">
        <f t="shared" si="0"/>
        <v/>
      </c>
      <c r="P25">
        <f t="shared" si="1"/>
        <v>3</v>
      </c>
      <c r="R25" s="2" t="str">
        <f>IF(I25&gt;=5,Form!AP25,"")</f>
        <v/>
      </c>
      <c r="S25" s="2" t="str">
        <f>IF(I25&gt;=5,Form!AR25,"")</f>
        <v/>
      </c>
      <c r="T25" s="2" t="str">
        <f>IF(I25&gt;=5,Form!AS25,"")</f>
        <v/>
      </c>
    </row>
    <row r="26" spans="1:20" x14ac:dyDescent="0.2">
      <c r="A26" s="2" t="s">
        <v>52</v>
      </c>
      <c r="B26" s="2" t="s">
        <v>68</v>
      </c>
      <c r="C26" s="2" t="s">
        <v>52</v>
      </c>
      <c r="D26" s="2" t="s">
        <v>49</v>
      </c>
      <c r="E26" s="2" t="s">
        <v>52</v>
      </c>
      <c r="F26" s="2" t="s">
        <v>52</v>
      </c>
      <c r="G26" s="2" t="s">
        <v>52</v>
      </c>
      <c r="I26" s="12">
        <f>SUM(COUNTIFS(A26:G26,{"Yes";"Yes maybe"}))</f>
        <v>1</v>
      </c>
      <c r="K26" s="2">
        <v>5</v>
      </c>
      <c r="L26" s="2">
        <v>5</v>
      </c>
      <c r="M26" s="2">
        <v>5</v>
      </c>
      <c r="O26" t="str">
        <f t="shared" si="0"/>
        <v/>
      </c>
      <c r="P26">
        <f t="shared" si="1"/>
        <v>5</v>
      </c>
      <c r="R26" s="2" t="str">
        <f>IF(I26&gt;=5,Form!AP26,"")</f>
        <v/>
      </c>
      <c r="S26" s="2" t="str">
        <f>IF(I26&gt;=5,Form!AR26,"")</f>
        <v/>
      </c>
      <c r="T26" s="2" t="str">
        <f>IF(I26&gt;=5,Form!AS26,"")</f>
        <v/>
      </c>
    </row>
    <row r="27" spans="1:20" x14ac:dyDescent="0.2">
      <c r="A27" s="2" t="s">
        <v>52</v>
      </c>
      <c r="B27" s="2" t="s">
        <v>68</v>
      </c>
      <c r="C27" s="2" t="s">
        <v>52</v>
      </c>
      <c r="D27" s="2" t="s">
        <v>49</v>
      </c>
      <c r="E27" s="2" t="s">
        <v>52</v>
      </c>
      <c r="F27" s="2" t="s">
        <v>52</v>
      </c>
      <c r="G27" s="2" t="s">
        <v>52</v>
      </c>
      <c r="I27" s="12">
        <f>SUM(COUNTIFS(A27:G27,{"Yes";"Yes maybe"}))</f>
        <v>1</v>
      </c>
      <c r="K27" s="2">
        <v>3</v>
      </c>
      <c r="L27" s="2">
        <v>5</v>
      </c>
      <c r="M27" s="2">
        <v>5</v>
      </c>
      <c r="O27" t="str">
        <f t="shared" si="0"/>
        <v/>
      </c>
      <c r="P27">
        <f t="shared" si="1"/>
        <v>4.333333333333333</v>
      </c>
      <c r="R27" s="2" t="str">
        <f>IF(I27&gt;=5,Form!AP27,"")</f>
        <v/>
      </c>
      <c r="S27" s="2" t="str">
        <f>IF(I27&gt;=5,Form!AR27,"")</f>
        <v/>
      </c>
      <c r="T27" s="2" t="str">
        <f>IF(I27&gt;=5,Form!AS27,"")</f>
        <v/>
      </c>
    </row>
    <row r="28" spans="1:20" x14ac:dyDescent="0.2">
      <c r="A28" s="2" t="s">
        <v>49</v>
      </c>
      <c r="B28" s="2" t="s">
        <v>68</v>
      </c>
      <c r="C28" s="2" t="s">
        <v>52</v>
      </c>
      <c r="D28" s="2" t="s">
        <v>49</v>
      </c>
      <c r="E28" s="2" t="s">
        <v>49</v>
      </c>
      <c r="F28" s="2" t="s">
        <v>52</v>
      </c>
      <c r="G28" s="2" t="s">
        <v>49</v>
      </c>
      <c r="I28" s="12">
        <f>SUM(COUNTIFS(A28:G28,{"Yes";"Yes maybe"}))</f>
        <v>4</v>
      </c>
      <c r="K28" s="2">
        <v>3</v>
      </c>
      <c r="L28" s="2">
        <v>4</v>
      </c>
      <c r="M28" s="2">
        <v>5</v>
      </c>
      <c r="O28" t="str">
        <f t="shared" si="0"/>
        <v/>
      </c>
      <c r="P28">
        <f t="shared" si="1"/>
        <v>4</v>
      </c>
      <c r="R28" s="2" t="str">
        <f>IF(I28&gt;=5,Form!AP28,"")</f>
        <v/>
      </c>
      <c r="S28" s="2" t="str">
        <f>IF(I28&gt;=5,Form!AR28,"")</f>
        <v/>
      </c>
      <c r="T28" s="2" t="str">
        <f>IF(I28&gt;=5,Form!AS28,"")</f>
        <v/>
      </c>
    </row>
    <row r="29" spans="1:20" x14ac:dyDescent="0.2">
      <c r="A29" s="2" t="s">
        <v>52</v>
      </c>
      <c r="B29" s="2" t="s">
        <v>68</v>
      </c>
      <c r="C29" s="2" t="s">
        <v>49</v>
      </c>
      <c r="D29" s="2" t="s">
        <v>49</v>
      </c>
      <c r="E29" s="2" t="s">
        <v>52</v>
      </c>
      <c r="F29" s="2" t="s">
        <v>52</v>
      </c>
      <c r="G29" s="2" t="s">
        <v>49</v>
      </c>
      <c r="I29" s="12">
        <f>SUM(COUNTIFS(A29:G29,{"Yes";"Yes maybe"}))</f>
        <v>3</v>
      </c>
      <c r="K29" s="2">
        <v>1</v>
      </c>
      <c r="L29" s="2">
        <v>2</v>
      </c>
      <c r="M29" s="2">
        <v>5</v>
      </c>
      <c r="O29" t="str">
        <f t="shared" si="0"/>
        <v/>
      </c>
      <c r="P29">
        <f t="shared" si="1"/>
        <v>2.6666666666666665</v>
      </c>
      <c r="R29" s="2" t="str">
        <f>IF(I29&gt;=5,Form!AP29,"")</f>
        <v/>
      </c>
      <c r="S29" s="2" t="str">
        <f>IF(I29&gt;=5,Form!AR29,"")</f>
        <v/>
      </c>
      <c r="T29" s="2" t="str">
        <f>IF(I29&gt;=5,Form!AS29,"")</f>
        <v/>
      </c>
    </row>
    <row r="30" spans="1:20" x14ac:dyDescent="0.2">
      <c r="A30" s="2" t="s">
        <v>49</v>
      </c>
      <c r="B30" s="2" t="s">
        <v>68</v>
      </c>
      <c r="C30" s="2" t="s">
        <v>52</v>
      </c>
      <c r="D30" s="2" t="s">
        <v>49</v>
      </c>
      <c r="E30" s="2" t="s">
        <v>52</v>
      </c>
      <c r="F30" s="2" t="s">
        <v>52</v>
      </c>
      <c r="G30" s="2" t="s">
        <v>49</v>
      </c>
      <c r="I30" s="12">
        <f>SUM(COUNTIFS(A30:G30,{"Yes";"Yes maybe"}))</f>
        <v>3</v>
      </c>
      <c r="K30" s="2">
        <v>3</v>
      </c>
      <c r="L30" s="2">
        <v>1</v>
      </c>
      <c r="M30" s="2">
        <v>3</v>
      </c>
      <c r="O30" t="str">
        <f t="shared" si="0"/>
        <v/>
      </c>
      <c r="P30">
        <f t="shared" si="1"/>
        <v>2.3333333333333335</v>
      </c>
      <c r="R30" s="2" t="str">
        <f>IF(I30&gt;=5,Form!AP30,"")</f>
        <v/>
      </c>
      <c r="S30" s="2" t="str">
        <f>IF(I30&gt;=5,Form!AR30,"")</f>
        <v/>
      </c>
      <c r="T30" s="2" t="str">
        <f>IF(I30&gt;=5,Form!AS30,"")</f>
        <v/>
      </c>
    </row>
    <row r="31" spans="1:20" x14ac:dyDescent="0.2">
      <c r="A31" s="2" t="s">
        <v>52</v>
      </c>
      <c r="B31" s="2" t="s">
        <v>68</v>
      </c>
      <c r="C31" s="2" t="s">
        <v>52</v>
      </c>
      <c r="D31" s="2" t="s">
        <v>52</v>
      </c>
      <c r="E31" s="2" t="s">
        <v>49</v>
      </c>
      <c r="F31" s="2" t="s">
        <v>52</v>
      </c>
      <c r="G31" s="2" t="s">
        <v>52</v>
      </c>
      <c r="I31" s="12">
        <f>SUM(COUNTIFS(A31:G31,{"Yes";"Yes maybe"}))</f>
        <v>1</v>
      </c>
      <c r="K31" s="2">
        <v>1</v>
      </c>
      <c r="L31" s="2">
        <v>2</v>
      </c>
      <c r="M31" s="2">
        <v>5</v>
      </c>
      <c r="O31" t="str">
        <f t="shared" si="0"/>
        <v/>
      </c>
      <c r="P31">
        <f t="shared" si="1"/>
        <v>2.6666666666666665</v>
      </c>
      <c r="R31" s="2" t="str">
        <f>IF(I31&gt;=5,Form!AP31,"")</f>
        <v/>
      </c>
      <c r="S31" s="2" t="str">
        <f>IF(I31&gt;=5,Form!AR31,"")</f>
        <v/>
      </c>
      <c r="T31" s="2" t="str">
        <f>IF(I31&gt;=5,Form!AS31,"")</f>
        <v/>
      </c>
    </row>
    <row r="32" spans="1:20" x14ac:dyDescent="0.2">
      <c r="A32" s="2" t="s">
        <v>49</v>
      </c>
      <c r="B32" s="2" t="s">
        <v>68</v>
      </c>
      <c r="C32" s="2" t="s">
        <v>52</v>
      </c>
      <c r="D32" s="2" t="s">
        <v>52</v>
      </c>
      <c r="E32" s="2" t="s">
        <v>49</v>
      </c>
      <c r="F32" s="2" t="s">
        <v>52</v>
      </c>
      <c r="G32" s="2" t="s">
        <v>52</v>
      </c>
      <c r="I32" s="12">
        <f>SUM(COUNTIFS(A32:G32,{"Yes";"Yes maybe"}))</f>
        <v>2</v>
      </c>
      <c r="K32" s="2">
        <v>4</v>
      </c>
      <c r="L32" s="2">
        <v>4</v>
      </c>
      <c r="M32" s="2">
        <v>6</v>
      </c>
      <c r="O32" t="str">
        <f t="shared" si="0"/>
        <v/>
      </c>
      <c r="P32">
        <f t="shared" si="1"/>
        <v>4.666666666666667</v>
      </c>
      <c r="R32" s="2" t="str">
        <f>IF(I32&gt;=5,Form!AP32,"")</f>
        <v/>
      </c>
      <c r="S32" s="2" t="str">
        <f>IF(I32&gt;=5,Form!AR32,"")</f>
        <v/>
      </c>
      <c r="T32" s="2" t="str">
        <f>IF(I32&gt;=5,Form!AS32,"")</f>
        <v/>
      </c>
    </row>
    <row r="33" spans="1:20" x14ac:dyDescent="0.2">
      <c r="A33" s="2" t="s">
        <v>52</v>
      </c>
      <c r="B33" s="2" t="s">
        <v>68</v>
      </c>
      <c r="C33" s="2" t="s">
        <v>52</v>
      </c>
      <c r="D33" s="2" t="s">
        <v>52</v>
      </c>
      <c r="E33" s="2" t="s">
        <v>52</v>
      </c>
      <c r="F33" s="2" t="s">
        <v>52</v>
      </c>
      <c r="G33" s="2" t="s">
        <v>52</v>
      </c>
      <c r="I33" s="12">
        <f>SUM(COUNTIFS(A33:G33,{"Yes";"Yes maybe"}))</f>
        <v>0</v>
      </c>
      <c r="K33" s="2">
        <v>1</v>
      </c>
      <c r="L33" s="2">
        <v>5</v>
      </c>
      <c r="M33" s="2">
        <v>5</v>
      </c>
      <c r="O33" t="str">
        <f t="shared" si="0"/>
        <v/>
      </c>
      <c r="P33">
        <f t="shared" si="1"/>
        <v>3.6666666666666665</v>
      </c>
      <c r="R33" s="2" t="str">
        <f>IF(I33&gt;=5,Form!AP33,"")</f>
        <v/>
      </c>
      <c r="S33" s="2" t="str">
        <f>IF(I33&gt;=5,Form!AR33,"")</f>
        <v/>
      </c>
      <c r="T33" s="2" t="str">
        <f>IF(I33&gt;=5,Form!AS33,"")</f>
        <v/>
      </c>
    </row>
    <row r="34" spans="1:20" x14ac:dyDescent="0.2">
      <c r="A34" s="2" t="s">
        <v>49</v>
      </c>
      <c r="B34" s="2" t="s">
        <v>50</v>
      </c>
      <c r="C34" s="2" t="s">
        <v>49</v>
      </c>
      <c r="D34" s="2" t="s">
        <v>49</v>
      </c>
      <c r="E34" s="2" t="s">
        <v>52</v>
      </c>
      <c r="F34" s="2" t="s">
        <v>52</v>
      </c>
      <c r="G34" s="2" t="s">
        <v>49</v>
      </c>
      <c r="I34" s="12">
        <f>SUM(COUNTIFS(A34:G34,{"Yes";"Yes maybe"}))</f>
        <v>5</v>
      </c>
      <c r="K34" s="2">
        <v>1</v>
      </c>
      <c r="L34" s="2">
        <v>5</v>
      </c>
      <c r="M34" s="2">
        <v>6</v>
      </c>
      <c r="O34">
        <f t="shared" si="0"/>
        <v>4</v>
      </c>
      <c r="P34" t="str">
        <f t="shared" si="1"/>
        <v/>
      </c>
      <c r="R34" s="2" t="str">
        <f>IF(I34&gt;=5,Form!AP34,"")</f>
        <v>Between 20 and 30</v>
      </c>
      <c r="S34" s="2" t="str">
        <f>IF(I34&gt;=5,Form!AR34,"")</f>
        <v>Male</v>
      </c>
      <c r="T34" s="2" t="str">
        <f>IF(I34&gt;=5,Form!AS34,"")</f>
        <v>Student</v>
      </c>
    </row>
    <row r="35" spans="1:20" x14ac:dyDescent="0.2">
      <c r="A35" s="2" t="s">
        <v>52</v>
      </c>
      <c r="B35" s="2" t="s">
        <v>68</v>
      </c>
      <c r="C35" s="2" t="s">
        <v>52</v>
      </c>
      <c r="D35" s="2" t="s">
        <v>49</v>
      </c>
      <c r="E35" s="2" t="s">
        <v>52</v>
      </c>
      <c r="F35" s="2" t="s">
        <v>52</v>
      </c>
      <c r="G35" s="2" t="s">
        <v>49</v>
      </c>
      <c r="I35" s="12">
        <f>SUM(COUNTIFS(A35:G35,{"Yes";"Yes maybe"}))</f>
        <v>2</v>
      </c>
      <c r="K35" s="2">
        <v>1</v>
      </c>
      <c r="L35" s="2">
        <v>4</v>
      </c>
      <c r="M35" s="2">
        <v>5</v>
      </c>
      <c r="O35" t="str">
        <f t="shared" si="0"/>
        <v/>
      </c>
      <c r="P35">
        <f t="shared" si="1"/>
        <v>3.3333333333333335</v>
      </c>
      <c r="R35" s="2" t="str">
        <f>IF(I35&gt;=5,Form!AP35,"")</f>
        <v/>
      </c>
      <c r="S35" s="2" t="str">
        <f>IF(I35&gt;=5,Form!AR35,"")</f>
        <v/>
      </c>
      <c r="T35" s="2" t="str">
        <f>IF(I35&gt;=5,Form!AS35,"")</f>
        <v/>
      </c>
    </row>
    <row r="36" spans="1:20" x14ac:dyDescent="0.2">
      <c r="A36" s="2" t="s">
        <v>49</v>
      </c>
      <c r="B36" s="2" t="s">
        <v>50</v>
      </c>
      <c r="C36" s="2" t="s">
        <v>52</v>
      </c>
      <c r="D36" s="2" t="s">
        <v>49</v>
      </c>
      <c r="E36" s="2" t="s">
        <v>52</v>
      </c>
      <c r="F36" s="2" t="s">
        <v>52</v>
      </c>
      <c r="G36" s="2" t="s">
        <v>49</v>
      </c>
      <c r="I36" s="12">
        <f>SUM(COUNTIFS(A36:G36,{"Yes";"Yes maybe"}))</f>
        <v>4</v>
      </c>
      <c r="K36" s="2">
        <v>1</v>
      </c>
      <c r="L36" s="2">
        <v>2</v>
      </c>
      <c r="M36" s="2">
        <v>3</v>
      </c>
      <c r="O36" t="str">
        <f t="shared" si="0"/>
        <v/>
      </c>
      <c r="P36">
        <f t="shared" si="1"/>
        <v>2</v>
      </c>
      <c r="R36" s="2" t="str">
        <f>IF(I36&gt;=5,Form!AP36,"")</f>
        <v/>
      </c>
      <c r="S36" s="2" t="str">
        <f>IF(I36&gt;=5,Form!AR36,"")</f>
        <v/>
      </c>
      <c r="T36" s="2" t="str">
        <f>IF(I36&gt;=5,Form!AS36,"")</f>
        <v/>
      </c>
    </row>
    <row r="37" spans="1:20" x14ac:dyDescent="0.2">
      <c r="A37" s="2" t="s">
        <v>52</v>
      </c>
      <c r="B37" s="2" t="s">
        <v>68</v>
      </c>
      <c r="C37" s="2" t="s">
        <v>52</v>
      </c>
      <c r="D37" s="2" t="s">
        <v>49</v>
      </c>
      <c r="E37" s="2" t="s">
        <v>52</v>
      </c>
      <c r="F37" s="2" t="s">
        <v>52</v>
      </c>
      <c r="G37" s="2" t="s">
        <v>52</v>
      </c>
      <c r="I37" s="12">
        <f>SUM(COUNTIFS(A37:G37,{"Yes";"Yes maybe"}))</f>
        <v>1</v>
      </c>
      <c r="K37" s="2">
        <v>1</v>
      </c>
      <c r="L37" s="2">
        <v>5</v>
      </c>
      <c r="M37" s="2">
        <v>6</v>
      </c>
      <c r="O37" t="str">
        <f t="shared" si="0"/>
        <v/>
      </c>
      <c r="P37">
        <f t="shared" si="1"/>
        <v>4</v>
      </c>
      <c r="R37" s="2" t="str">
        <f>IF(I37&gt;=5,Form!AP37,"")</f>
        <v/>
      </c>
      <c r="S37" s="2" t="str">
        <f>IF(I37&gt;=5,Form!AR37,"")</f>
        <v/>
      </c>
      <c r="T37" s="2" t="str">
        <f>IF(I37&gt;=5,Form!AS37,"")</f>
        <v/>
      </c>
    </row>
    <row r="38" spans="1:20" x14ac:dyDescent="0.2">
      <c r="A38" s="2" t="s">
        <v>52</v>
      </c>
      <c r="B38" s="2" t="s">
        <v>68</v>
      </c>
      <c r="C38" s="2" t="s">
        <v>52</v>
      </c>
      <c r="D38" s="2" t="s">
        <v>52</v>
      </c>
      <c r="E38" s="2" t="s">
        <v>52</v>
      </c>
      <c r="F38" s="2" t="s">
        <v>52</v>
      </c>
      <c r="G38" s="2" t="s">
        <v>49</v>
      </c>
      <c r="I38" s="12">
        <f>SUM(COUNTIFS(A38:G38,{"Yes";"Yes maybe"}))</f>
        <v>1</v>
      </c>
      <c r="K38" s="2">
        <v>6</v>
      </c>
      <c r="L38" s="2">
        <v>3</v>
      </c>
      <c r="M38" s="2">
        <v>2</v>
      </c>
      <c r="O38" t="str">
        <f t="shared" si="0"/>
        <v/>
      </c>
      <c r="P38">
        <f t="shared" si="1"/>
        <v>3.6666666666666665</v>
      </c>
      <c r="R38" s="2" t="str">
        <f>IF(I38&gt;=5,Form!AP38,"")</f>
        <v/>
      </c>
      <c r="S38" s="2" t="str">
        <f>IF(I38&gt;=5,Form!AR38,"")</f>
        <v/>
      </c>
      <c r="T38" s="2" t="str">
        <f>IF(I38&gt;=5,Form!AS38,"")</f>
        <v/>
      </c>
    </row>
    <row r="39" spans="1:20" x14ac:dyDescent="0.2">
      <c r="A39" s="2" t="s">
        <v>52</v>
      </c>
      <c r="B39" s="2" t="s">
        <v>68</v>
      </c>
      <c r="C39" s="2" t="s">
        <v>52</v>
      </c>
      <c r="D39" s="2" t="s">
        <v>52</v>
      </c>
      <c r="E39" s="2" t="s">
        <v>52</v>
      </c>
      <c r="F39" s="2" t="s">
        <v>52</v>
      </c>
      <c r="G39" s="2" t="s">
        <v>49</v>
      </c>
      <c r="I39" s="12">
        <f>SUM(COUNTIFS(A39:G39,{"Yes";"Yes maybe"}))</f>
        <v>1</v>
      </c>
      <c r="K39" s="2">
        <v>6</v>
      </c>
      <c r="L39" s="2">
        <v>4</v>
      </c>
      <c r="M39" s="2">
        <v>4</v>
      </c>
      <c r="O39" t="str">
        <f t="shared" si="0"/>
        <v/>
      </c>
      <c r="P39">
        <f t="shared" si="1"/>
        <v>4.666666666666667</v>
      </c>
      <c r="R39" s="2" t="str">
        <f>IF(I39&gt;=5,Form!AP39,"")</f>
        <v/>
      </c>
      <c r="S39" s="2" t="str">
        <f>IF(I39&gt;=5,Form!AR39,"")</f>
        <v/>
      </c>
      <c r="T39" s="2" t="str">
        <f>IF(I39&gt;=5,Form!AS39,"")</f>
        <v/>
      </c>
    </row>
    <row r="40" spans="1:20" x14ac:dyDescent="0.2">
      <c r="A40" s="2" t="s">
        <v>52</v>
      </c>
      <c r="B40" s="2" t="s">
        <v>68</v>
      </c>
      <c r="C40" s="2" t="s">
        <v>49</v>
      </c>
      <c r="D40" s="2" t="s">
        <v>49</v>
      </c>
      <c r="E40" s="2" t="s">
        <v>52</v>
      </c>
      <c r="F40" s="2" t="s">
        <v>49</v>
      </c>
      <c r="G40" s="2" t="s">
        <v>49</v>
      </c>
      <c r="I40" s="12">
        <f>SUM(COUNTIFS(A40:G40,{"Yes";"Yes maybe"}))</f>
        <v>4</v>
      </c>
      <c r="K40" s="2">
        <v>1</v>
      </c>
      <c r="L40" s="2">
        <v>5</v>
      </c>
      <c r="M40" s="2">
        <v>2</v>
      </c>
      <c r="O40" t="str">
        <f t="shared" si="0"/>
        <v/>
      </c>
      <c r="P40">
        <f t="shared" si="1"/>
        <v>2.6666666666666665</v>
      </c>
      <c r="R40" s="2" t="str">
        <f>IF(I40&gt;=5,Form!AP40,"")</f>
        <v/>
      </c>
      <c r="S40" s="2" t="str">
        <f>IF(I40&gt;=5,Form!AR40,"")</f>
        <v/>
      </c>
      <c r="T40" s="2" t="str">
        <f>IF(I40&gt;=5,Form!AS40,"")</f>
        <v/>
      </c>
    </row>
    <row r="41" spans="1:20" x14ac:dyDescent="0.2">
      <c r="A41" s="2" t="s">
        <v>52</v>
      </c>
      <c r="B41" s="2" t="s">
        <v>68</v>
      </c>
      <c r="C41" s="2" t="s">
        <v>52</v>
      </c>
      <c r="D41" s="2" t="s">
        <v>49</v>
      </c>
      <c r="E41" s="2" t="s">
        <v>52</v>
      </c>
      <c r="F41" s="2" t="s">
        <v>52</v>
      </c>
      <c r="G41" s="2" t="s">
        <v>49</v>
      </c>
      <c r="I41" s="12">
        <f>SUM(COUNTIFS(A41:G41,{"Yes";"Yes maybe"}))</f>
        <v>2</v>
      </c>
      <c r="K41" s="2">
        <v>4</v>
      </c>
      <c r="L41" s="2">
        <v>5</v>
      </c>
      <c r="M41" s="2">
        <v>6</v>
      </c>
      <c r="O41" t="str">
        <f t="shared" si="0"/>
        <v/>
      </c>
      <c r="P41">
        <f t="shared" si="1"/>
        <v>5</v>
      </c>
      <c r="R41" s="2" t="str">
        <f>IF(I41&gt;=5,Form!AP41,"")</f>
        <v/>
      </c>
      <c r="S41" s="2" t="str">
        <f>IF(I41&gt;=5,Form!AR41,"")</f>
        <v/>
      </c>
      <c r="T41" s="2" t="str">
        <f>IF(I41&gt;=5,Form!AS41,"")</f>
        <v/>
      </c>
    </row>
    <row r="42" spans="1:20" x14ac:dyDescent="0.2">
      <c r="A42" s="2" t="s">
        <v>49</v>
      </c>
      <c r="B42" s="2" t="s">
        <v>68</v>
      </c>
      <c r="C42" s="2" t="s">
        <v>49</v>
      </c>
      <c r="D42" s="2" t="s">
        <v>49</v>
      </c>
      <c r="E42" s="2" t="s">
        <v>52</v>
      </c>
      <c r="F42" s="2" t="s">
        <v>52</v>
      </c>
      <c r="G42" s="2" t="s">
        <v>49</v>
      </c>
      <c r="I42" s="12">
        <f>SUM(COUNTIFS(A42:G42,{"Yes";"Yes maybe"}))</f>
        <v>4</v>
      </c>
      <c r="K42" s="2">
        <v>1</v>
      </c>
      <c r="L42" s="2">
        <v>2</v>
      </c>
      <c r="M42" s="2">
        <v>5</v>
      </c>
      <c r="O42" t="str">
        <f t="shared" si="0"/>
        <v/>
      </c>
      <c r="P42">
        <f t="shared" si="1"/>
        <v>2.6666666666666665</v>
      </c>
      <c r="R42" s="2" t="str">
        <f>IF(I42&gt;=5,Form!AP42,"")</f>
        <v/>
      </c>
      <c r="S42" s="2" t="str">
        <f>IF(I42&gt;=5,Form!AR42,"")</f>
        <v/>
      </c>
      <c r="T42" s="2" t="str">
        <f>IF(I42&gt;=5,Form!AS42,"")</f>
        <v/>
      </c>
    </row>
    <row r="43" spans="1:20" x14ac:dyDescent="0.2">
      <c r="A43" s="2" t="s">
        <v>49</v>
      </c>
      <c r="B43" s="2" t="s">
        <v>68</v>
      </c>
      <c r="C43" s="2" t="s">
        <v>49</v>
      </c>
      <c r="D43" s="2" t="s">
        <v>49</v>
      </c>
      <c r="E43" s="2" t="s">
        <v>52</v>
      </c>
      <c r="F43" s="2" t="s">
        <v>52</v>
      </c>
      <c r="G43" s="2" t="s">
        <v>49</v>
      </c>
      <c r="I43" s="12">
        <f>SUM(COUNTIFS(A43:G43,{"Yes";"Yes maybe"}))</f>
        <v>4</v>
      </c>
      <c r="K43" s="2">
        <v>3</v>
      </c>
      <c r="L43" s="2">
        <v>4</v>
      </c>
      <c r="M43" s="2">
        <v>5</v>
      </c>
      <c r="O43" t="str">
        <f t="shared" si="0"/>
        <v/>
      </c>
      <c r="P43">
        <f t="shared" si="1"/>
        <v>4</v>
      </c>
      <c r="R43" s="2" t="str">
        <f>IF(I43&gt;=5,Form!AP43,"")</f>
        <v/>
      </c>
      <c r="S43" s="2" t="str">
        <f>IF(I43&gt;=5,Form!AR43,"")</f>
        <v/>
      </c>
      <c r="T43" s="2" t="str">
        <f>IF(I43&gt;=5,Form!AS43,"")</f>
        <v/>
      </c>
    </row>
    <row r="44" spans="1:20" x14ac:dyDescent="0.2">
      <c r="A44" s="2" t="s">
        <v>52</v>
      </c>
      <c r="B44" s="2" t="s">
        <v>68</v>
      </c>
      <c r="C44" s="2" t="s">
        <v>49</v>
      </c>
      <c r="D44" s="2" t="s">
        <v>49</v>
      </c>
      <c r="E44" s="2" t="s">
        <v>49</v>
      </c>
      <c r="F44" s="2" t="s">
        <v>49</v>
      </c>
      <c r="G44" s="2" t="s">
        <v>49</v>
      </c>
      <c r="I44" s="12">
        <f>SUM(COUNTIFS(A44:G44,{"Yes";"Yes maybe"}))</f>
        <v>5</v>
      </c>
      <c r="K44" s="2">
        <v>4</v>
      </c>
      <c r="L44" s="2">
        <v>3</v>
      </c>
      <c r="M44" s="2">
        <v>3</v>
      </c>
      <c r="O44">
        <f t="shared" si="0"/>
        <v>3.3333333333333335</v>
      </c>
      <c r="P44" t="str">
        <f t="shared" si="1"/>
        <v/>
      </c>
      <c r="R44" s="2" t="str">
        <f>IF(I44&gt;=5,Form!AP44,"")</f>
        <v>Under 20</v>
      </c>
      <c r="S44" s="2" t="str">
        <f>IF(I44&gt;=5,Form!AR44,"")</f>
        <v>Female</v>
      </c>
      <c r="T44" s="2" t="str">
        <f>IF(I44&gt;=5,Form!AS44,"")</f>
        <v>Student</v>
      </c>
    </row>
    <row r="45" spans="1:20" x14ac:dyDescent="0.2">
      <c r="A45" s="2" t="s">
        <v>49</v>
      </c>
      <c r="B45" s="2" t="s">
        <v>68</v>
      </c>
      <c r="C45" s="2" t="s">
        <v>49</v>
      </c>
      <c r="D45" s="2" t="s">
        <v>49</v>
      </c>
      <c r="E45" s="2" t="s">
        <v>49</v>
      </c>
      <c r="F45" s="2" t="s">
        <v>52</v>
      </c>
      <c r="G45" s="2" t="s">
        <v>49</v>
      </c>
      <c r="I45" s="12">
        <f>SUM(COUNTIFS(A45:G45,{"Yes";"Yes maybe"}))</f>
        <v>5</v>
      </c>
      <c r="K45" s="2">
        <v>1</v>
      </c>
      <c r="L45" s="2">
        <v>4</v>
      </c>
      <c r="M45" s="2">
        <v>4</v>
      </c>
      <c r="O45">
        <f t="shared" si="0"/>
        <v>3</v>
      </c>
      <c r="P45" t="str">
        <f t="shared" si="1"/>
        <v/>
      </c>
      <c r="R45" s="2" t="str">
        <f>IF(I45&gt;=5,Form!AP45,"")</f>
        <v>Between 20 and 30</v>
      </c>
      <c r="S45" s="2" t="str">
        <f>IF(I45&gt;=5,Form!AR45,"")</f>
        <v>Female</v>
      </c>
      <c r="T45" s="2" t="str">
        <f>IF(I45&gt;=5,Form!AS45,"")</f>
        <v>Student</v>
      </c>
    </row>
    <row r="46" spans="1:20" x14ac:dyDescent="0.2">
      <c r="A46" s="2" t="s">
        <v>52</v>
      </c>
      <c r="B46" s="2" t="s">
        <v>68</v>
      </c>
      <c r="C46" s="2" t="s">
        <v>52</v>
      </c>
      <c r="D46" s="2" t="s">
        <v>49</v>
      </c>
      <c r="E46" s="2" t="s">
        <v>52</v>
      </c>
      <c r="F46" s="2" t="s">
        <v>52</v>
      </c>
      <c r="G46" s="2" t="s">
        <v>49</v>
      </c>
      <c r="I46" s="12">
        <f>SUM(COUNTIFS(A46:G46,{"Yes";"Yes maybe"}))</f>
        <v>2</v>
      </c>
      <c r="K46" s="2">
        <v>3</v>
      </c>
      <c r="L46" s="2">
        <v>2</v>
      </c>
      <c r="M46" s="2">
        <v>3</v>
      </c>
      <c r="O46" t="str">
        <f t="shared" si="0"/>
        <v/>
      </c>
      <c r="P46">
        <f t="shared" si="1"/>
        <v>2.6666666666666665</v>
      </c>
      <c r="R46" s="2" t="str">
        <f>IF(I46&gt;=5,Form!AP46,"")</f>
        <v/>
      </c>
      <c r="S46" s="2" t="str">
        <f>IF(I46&gt;=5,Form!AR46,"")</f>
        <v/>
      </c>
      <c r="T46" s="2" t="str">
        <f>IF(I46&gt;=5,Form!AS46,"")</f>
        <v/>
      </c>
    </row>
    <row r="47" spans="1:20" x14ac:dyDescent="0.2">
      <c r="A47" s="2" t="s">
        <v>52</v>
      </c>
      <c r="B47" s="2" t="s">
        <v>68</v>
      </c>
      <c r="C47" s="2" t="s">
        <v>52</v>
      </c>
      <c r="D47" s="2" t="s">
        <v>52</v>
      </c>
      <c r="E47" s="2" t="s">
        <v>52</v>
      </c>
      <c r="F47" s="2" t="s">
        <v>52</v>
      </c>
      <c r="G47" s="2" t="s">
        <v>52</v>
      </c>
      <c r="I47" s="12">
        <f>SUM(COUNTIFS(A47:G47,{"Yes";"Yes maybe"}))</f>
        <v>0</v>
      </c>
      <c r="K47" s="2">
        <v>3</v>
      </c>
      <c r="L47" s="2">
        <v>3</v>
      </c>
      <c r="M47" s="2">
        <v>5</v>
      </c>
      <c r="O47" t="str">
        <f t="shared" si="0"/>
        <v/>
      </c>
      <c r="P47">
        <f t="shared" si="1"/>
        <v>3.6666666666666665</v>
      </c>
      <c r="R47" s="2" t="str">
        <f>IF(I47&gt;=5,Form!AP47,"")</f>
        <v/>
      </c>
      <c r="S47" s="2" t="str">
        <f>IF(I47&gt;=5,Form!AR47,"")</f>
        <v/>
      </c>
      <c r="T47" s="2" t="str">
        <f>IF(I47&gt;=5,Form!AS47,"")</f>
        <v/>
      </c>
    </row>
    <row r="48" spans="1:20" x14ac:dyDescent="0.2">
      <c r="A48" s="2" t="s">
        <v>52</v>
      </c>
      <c r="B48" s="2" t="s">
        <v>68</v>
      </c>
      <c r="C48" s="2" t="s">
        <v>52</v>
      </c>
      <c r="D48" s="2" t="s">
        <v>52</v>
      </c>
      <c r="E48" s="2" t="s">
        <v>52</v>
      </c>
      <c r="F48" s="2" t="s">
        <v>52</v>
      </c>
      <c r="G48" s="2" t="s">
        <v>52</v>
      </c>
      <c r="I48" s="12">
        <f>SUM(COUNTIFS(A48:G48,{"Yes";"Yes maybe"}))</f>
        <v>0</v>
      </c>
      <c r="K48" s="2">
        <v>3</v>
      </c>
      <c r="L48" s="2">
        <v>2</v>
      </c>
      <c r="M48" s="2">
        <v>3</v>
      </c>
      <c r="O48" t="str">
        <f t="shared" si="0"/>
        <v/>
      </c>
      <c r="P48">
        <f t="shared" si="1"/>
        <v>2.6666666666666665</v>
      </c>
      <c r="R48" s="2" t="str">
        <f>IF(I48&gt;=5,Form!AP48,"")</f>
        <v/>
      </c>
      <c r="S48" s="2" t="str">
        <f>IF(I48&gt;=5,Form!AR48,"")</f>
        <v/>
      </c>
      <c r="T48" s="2" t="str">
        <f>IF(I48&gt;=5,Form!AS48,"")</f>
        <v/>
      </c>
    </row>
    <row r="49" spans="1:20" x14ac:dyDescent="0.2">
      <c r="A49" s="2" t="s">
        <v>52</v>
      </c>
      <c r="B49" s="2" t="s">
        <v>68</v>
      </c>
      <c r="C49" s="2" t="s">
        <v>52</v>
      </c>
      <c r="D49" s="2" t="s">
        <v>49</v>
      </c>
      <c r="E49" s="2" t="s">
        <v>49</v>
      </c>
      <c r="F49" s="2" t="s">
        <v>52</v>
      </c>
      <c r="G49" s="2" t="s">
        <v>49</v>
      </c>
      <c r="I49" s="12">
        <f>SUM(COUNTIFS(A49:G49,{"Yes";"Yes maybe"}))</f>
        <v>3</v>
      </c>
      <c r="K49" s="2">
        <v>1</v>
      </c>
      <c r="L49" s="2">
        <v>4</v>
      </c>
      <c r="M49" s="2">
        <v>2</v>
      </c>
      <c r="O49" t="str">
        <f t="shared" si="0"/>
        <v/>
      </c>
      <c r="P49">
        <f t="shared" si="1"/>
        <v>2.3333333333333335</v>
      </c>
      <c r="R49" s="2" t="str">
        <f>IF(I49&gt;=5,Form!AP49,"")</f>
        <v/>
      </c>
      <c r="S49" s="2" t="str">
        <f>IF(I49&gt;=5,Form!AR49,"")</f>
        <v/>
      </c>
      <c r="T49" s="2" t="str">
        <f>IF(I49&gt;=5,Form!AS49,"")</f>
        <v/>
      </c>
    </row>
    <row r="50" spans="1:20" x14ac:dyDescent="0.2">
      <c r="A50" s="2" t="s">
        <v>52</v>
      </c>
      <c r="B50" s="2" t="s">
        <v>68</v>
      </c>
      <c r="C50" s="2" t="s">
        <v>52</v>
      </c>
      <c r="D50" s="2" t="s">
        <v>49</v>
      </c>
      <c r="E50" s="2" t="s">
        <v>52</v>
      </c>
      <c r="F50" s="2" t="s">
        <v>52</v>
      </c>
      <c r="G50" s="2" t="s">
        <v>52</v>
      </c>
      <c r="I50" s="12">
        <f>SUM(COUNTIFS(A50:G50,{"Yes";"Yes maybe"}))</f>
        <v>1</v>
      </c>
      <c r="K50" s="2">
        <v>1</v>
      </c>
      <c r="L50" s="2">
        <v>3</v>
      </c>
      <c r="M50" s="2">
        <v>5</v>
      </c>
      <c r="O50" t="str">
        <f t="shared" si="0"/>
        <v/>
      </c>
      <c r="P50">
        <f t="shared" si="1"/>
        <v>3</v>
      </c>
      <c r="R50" s="2" t="str">
        <f>IF(I50&gt;=5,Form!AP50,"")</f>
        <v/>
      </c>
      <c r="S50" s="2" t="str">
        <f>IF(I50&gt;=5,Form!AR50,"")</f>
        <v/>
      </c>
      <c r="T50" s="2" t="str">
        <f>IF(I50&gt;=5,Form!AS50,"")</f>
        <v/>
      </c>
    </row>
    <row r="51" spans="1:20" x14ac:dyDescent="0.2">
      <c r="A51" s="2" t="s">
        <v>52</v>
      </c>
      <c r="B51" s="2" t="s">
        <v>68</v>
      </c>
      <c r="C51" s="2" t="s">
        <v>49</v>
      </c>
      <c r="D51" s="2" t="s">
        <v>49</v>
      </c>
      <c r="E51" s="2" t="s">
        <v>49</v>
      </c>
      <c r="F51" s="2" t="s">
        <v>52</v>
      </c>
      <c r="G51" s="2" t="s">
        <v>49</v>
      </c>
      <c r="I51" s="12">
        <f>SUM(COUNTIFS(A51:G51,{"Yes";"Yes maybe"}))</f>
        <v>4</v>
      </c>
      <c r="K51" s="2">
        <v>1</v>
      </c>
      <c r="L51" s="2">
        <v>2</v>
      </c>
      <c r="M51" s="2">
        <v>3</v>
      </c>
      <c r="O51" t="str">
        <f t="shared" si="0"/>
        <v/>
      </c>
      <c r="P51">
        <f t="shared" si="1"/>
        <v>2</v>
      </c>
      <c r="R51" s="2" t="str">
        <f>IF(I51&gt;=5,Form!AP51,"")</f>
        <v/>
      </c>
      <c r="S51" s="2" t="str">
        <f>IF(I51&gt;=5,Form!AR51,"")</f>
        <v/>
      </c>
      <c r="T51" s="2" t="str">
        <f>IF(I51&gt;=5,Form!AS51,"")</f>
        <v/>
      </c>
    </row>
    <row r="52" spans="1:20" x14ac:dyDescent="0.2">
      <c r="A52" s="2" t="s">
        <v>52</v>
      </c>
      <c r="B52" s="2" t="s">
        <v>68</v>
      </c>
      <c r="C52" s="2" t="s">
        <v>52</v>
      </c>
      <c r="D52" s="2" t="s">
        <v>49</v>
      </c>
      <c r="E52" s="2" t="s">
        <v>52</v>
      </c>
      <c r="F52" s="2" t="s">
        <v>52</v>
      </c>
      <c r="G52" s="2" t="s">
        <v>52</v>
      </c>
      <c r="I52" s="12">
        <f>SUM(COUNTIFS(A52:G52,{"Yes";"Yes maybe"}))</f>
        <v>1</v>
      </c>
      <c r="K52" s="2">
        <v>1</v>
      </c>
      <c r="L52" s="2">
        <v>3</v>
      </c>
      <c r="M52" s="2">
        <v>6</v>
      </c>
      <c r="O52" t="str">
        <f t="shared" si="0"/>
        <v/>
      </c>
      <c r="P52">
        <f t="shared" si="1"/>
        <v>3.3333333333333335</v>
      </c>
      <c r="R52" s="2" t="str">
        <f>IF(I52&gt;=5,Form!AP52,"")</f>
        <v/>
      </c>
      <c r="S52" s="2" t="str">
        <f>IF(I52&gt;=5,Form!AR52,"")</f>
        <v/>
      </c>
      <c r="T52" s="2" t="str">
        <f>IF(I52&gt;=5,Form!AS52,"")</f>
        <v/>
      </c>
    </row>
    <row r="53" spans="1:20" x14ac:dyDescent="0.2">
      <c r="A53" s="2" t="s">
        <v>49</v>
      </c>
      <c r="B53" s="2" t="s">
        <v>68</v>
      </c>
      <c r="C53" s="2" t="s">
        <v>52</v>
      </c>
      <c r="D53" s="2" t="s">
        <v>49</v>
      </c>
      <c r="E53" s="2" t="s">
        <v>49</v>
      </c>
      <c r="F53" s="2" t="s">
        <v>49</v>
      </c>
      <c r="G53" s="2" t="s">
        <v>49</v>
      </c>
      <c r="I53" s="12">
        <f>SUM(COUNTIFS(A53:G53,{"Yes";"Yes maybe"}))</f>
        <v>5</v>
      </c>
      <c r="K53" s="2">
        <v>3</v>
      </c>
      <c r="L53" s="2">
        <v>1</v>
      </c>
      <c r="M53" s="2">
        <v>5</v>
      </c>
      <c r="O53">
        <f t="shared" si="0"/>
        <v>3</v>
      </c>
      <c r="P53" t="str">
        <f t="shared" si="1"/>
        <v/>
      </c>
      <c r="R53" s="2" t="str">
        <f>IF(I53&gt;=5,Form!AP53,"")</f>
        <v>Under 20</v>
      </c>
      <c r="S53" s="2" t="str">
        <f>IF(I53&gt;=5,Form!AR53,"")</f>
        <v>Male</v>
      </c>
      <c r="T53" s="2" t="str">
        <f>IF(I53&gt;=5,Form!AS53,"")</f>
        <v>Student</v>
      </c>
    </row>
    <row r="54" spans="1:20" x14ac:dyDescent="0.2">
      <c r="A54" s="2" t="s">
        <v>49</v>
      </c>
      <c r="B54" s="2" t="s">
        <v>68</v>
      </c>
      <c r="C54" s="2" t="s">
        <v>52</v>
      </c>
      <c r="D54" s="2" t="s">
        <v>52</v>
      </c>
      <c r="E54" s="2" t="s">
        <v>52</v>
      </c>
      <c r="F54" s="2" t="s">
        <v>52</v>
      </c>
      <c r="G54" s="2" t="s">
        <v>49</v>
      </c>
      <c r="I54" s="12">
        <f>SUM(COUNTIFS(A54:G54,{"Yes";"Yes maybe"}))</f>
        <v>2</v>
      </c>
      <c r="K54" s="2">
        <v>5</v>
      </c>
      <c r="L54" s="2">
        <v>1</v>
      </c>
      <c r="M54" s="2">
        <v>3</v>
      </c>
      <c r="O54" t="str">
        <f t="shared" si="0"/>
        <v/>
      </c>
      <c r="P54">
        <f t="shared" si="1"/>
        <v>3</v>
      </c>
      <c r="R54" s="2" t="str">
        <f>IF(I54&gt;=5,Form!AP54,"")</f>
        <v/>
      </c>
      <c r="S54" s="2" t="str">
        <f>IF(I54&gt;=5,Form!AR54,"")</f>
        <v/>
      </c>
      <c r="T54" s="2" t="str">
        <f>IF(I54&gt;=5,Form!AS54,"")</f>
        <v/>
      </c>
    </row>
    <row r="55" spans="1:20" x14ac:dyDescent="0.2">
      <c r="A55" s="2" t="s">
        <v>52</v>
      </c>
      <c r="B55" s="2" t="s">
        <v>68</v>
      </c>
      <c r="C55" s="2" t="s">
        <v>52</v>
      </c>
      <c r="D55" s="2" t="s">
        <v>52</v>
      </c>
      <c r="E55" s="2" t="s">
        <v>52</v>
      </c>
      <c r="F55" s="2" t="s">
        <v>52</v>
      </c>
      <c r="G55" s="2" t="s">
        <v>52</v>
      </c>
      <c r="I55" s="12">
        <f>SUM(COUNTIFS(A55:G55,{"Yes";"Yes maybe"}))</f>
        <v>0</v>
      </c>
      <c r="K55" s="2">
        <v>1</v>
      </c>
      <c r="L55" s="2">
        <v>5</v>
      </c>
      <c r="M55" s="2">
        <v>5</v>
      </c>
      <c r="O55" t="str">
        <f t="shared" si="0"/>
        <v/>
      </c>
      <c r="P55">
        <f t="shared" si="1"/>
        <v>3.6666666666666665</v>
      </c>
      <c r="R55" s="2" t="str">
        <f>IF(I55&gt;=5,Form!AP55,"")</f>
        <v/>
      </c>
      <c r="S55" s="2" t="str">
        <f>IF(I55&gt;=5,Form!AR55,"")</f>
        <v/>
      </c>
      <c r="T55" s="2" t="str">
        <f>IF(I55&gt;=5,Form!AS55,"")</f>
        <v/>
      </c>
    </row>
    <row r="56" spans="1:20" x14ac:dyDescent="0.2">
      <c r="A56" s="2" t="s">
        <v>52</v>
      </c>
      <c r="B56" s="2" t="s">
        <v>68</v>
      </c>
      <c r="C56" s="2" t="s">
        <v>52</v>
      </c>
      <c r="D56" s="2" t="s">
        <v>52</v>
      </c>
      <c r="E56" s="2" t="s">
        <v>52</v>
      </c>
      <c r="F56" s="2" t="s">
        <v>52</v>
      </c>
      <c r="G56" s="2" t="s">
        <v>52</v>
      </c>
      <c r="I56" s="12">
        <f>SUM(COUNTIFS(A56:G56,{"Yes";"Yes maybe"}))</f>
        <v>0</v>
      </c>
      <c r="K56" s="2">
        <v>3</v>
      </c>
      <c r="L56" s="2">
        <v>6</v>
      </c>
      <c r="M56" s="2">
        <v>6</v>
      </c>
      <c r="O56" t="str">
        <f t="shared" si="0"/>
        <v/>
      </c>
      <c r="P56">
        <f t="shared" si="1"/>
        <v>5</v>
      </c>
      <c r="R56" s="2" t="str">
        <f>IF(I56&gt;=5,Form!AP56,"")</f>
        <v/>
      </c>
      <c r="S56" s="2" t="str">
        <f>IF(I56&gt;=5,Form!AR56,"")</f>
        <v/>
      </c>
      <c r="T56" s="2" t="str">
        <f>IF(I56&gt;=5,Form!AS56,"")</f>
        <v/>
      </c>
    </row>
    <row r="57" spans="1:20" x14ac:dyDescent="0.2">
      <c r="A57" s="2" t="s">
        <v>52</v>
      </c>
      <c r="B57" s="2" t="s">
        <v>68</v>
      </c>
      <c r="C57" s="2" t="s">
        <v>52</v>
      </c>
      <c r="D57" s="2" t="s">
        <v>49</v>
      </c>
      <c r="E57" s="2" t="s">
        <v>52</v>
      </c>
      <c r="F57" s="2" t="s">
        <v>52</v>
      </c>
      <c r="G57" s="2" t="s">
        <v>49</v>
      </c>
      <c r="I57" s="12">
        <f>SUM(COUNTIFS(A57:G57,{"Yes";"Yes maybe"}))</f>
        <v>2</v>
      </c>
      <c r="K57" s="2">
        <v>1</v>
      </c>
      <c r="L57" s="2">
        <v>6</v>
      </c>
      <c r="M57" s="2">
        <v>6</v>
      </c>
      <c r="O57" t="str">
        <f t="shared" si="0"/>
        <v/>
      </c>
      <c r="P57">
        <f t="shared" si="1"/>
        <v>4.333333333333333</v>
      </c>
      <c r="R57" s="2" t="str">
        <f>IF(I57&gt;=5,Form!AP57,"")</f>
        <v/>
      </c>
      <c r="S57" s="2" t="str">
        <f>IF(I57&gt;=5,Form!AR57,"")</f>
        <v/>
      </c>
      <c r="T57" s="2" t="str">
        <f>IF(I57&gt;=5,Form!AS57,"")</f>
        <v/>
      </c>
    </row>
    <row r="58" spans="1:20" x14ac:dyDescent="0.2">
      <c r="A58" s="2" t="s">
        <v>49</v>
      </c>
      <c r="B58" s="2" t="s">
        <v>68</v>
      </c>
      <c r="C58" s="2" t="s">
        <v>49</v>
      </c>
      <c r="D58" s="2" t="s">
        <v>52</v>
      </c>
      <c r="E58" s="2" t="s">
        <v>52</v>
      </c>
      <c r="F58" s="2" t="s">
        <v>52</v>
      </c>
      <c r="G58" s="2" t="s">
        <v>49</v>
      </c>
      <c r="I58" s="12">
        <f>SUM(COUNTIFS(A58:G58,{"Yes";"Yes maybe"}))</f>
        <v>3</v>
      </c>
      <c r="K58" s="2">
        <v>1</v>
      </c>
      <c r="L58" s="2">
        <v>4</v>
      </c>
      <c r="M58" s="2">
        <v>5</v>
      </c>
      <c r="O58" t="str">
        <f t="shared" si="0"/>
        <v/>
      </c>
      <c r="P58">
        <f t="shared" si="1"/>
        <v>3.3333333333333335</v>
      </c>
      <c r="R58" s="2" t="str">
        <f>IF(I58&gt;=5,Form!AP58,"")</f>
        <v/>
      </c>
      <c r="S58" s="2" t="str">
        <f>IF(I58&gt;=5,Form!AR58,"")</f>
        <v/>
      </c>
      <c r="T58" s="2" t="str">
        <f>IF(I58&gt;=5,Form!AS58,"")</f>
        <v/>
      </c>
    </row>
    <row r="59" spans="1:20" x14ac:dyDescent="0.2">
      <c r="A59" s="2" t="s">
        <v>52</v>
      </c>
      <c r="B59" s="2" t="s">
        <v>68</v>
      </c>
      <c r="C59" s="2" t="s">
        <v>52</v>
      </c>
      <c r="D59" s="2" t="s">
        <v>49</v>
      </c>
      <c r="E59" s="2" t="s">
        <v>52</v>
      </c>
      <c r="F59" s="2" t="s">
        <v>49</v>
      </c>
      <c r="G59" s="2" t="s">
        <v>52</v>
      </c>
      <c r="I59" s="12">
        <f>SUM(COUNTIFS(A59:G59,{"Yes";"Yes maybe"}))</f>
        <v>2</v>
      </c>
      <c r="K59" s="2">
        <v>2</v>
      </c>
      <c r="L59" s="2">
        <v>4</v>
      </c>
      <c r="M59" s="2">
        <v>3</v>
      </c>
      <c r="O59" t="str">
        <f t="shared" si="0"/>
        <v/>
      </c>
      <c r="P59">
        <f t="shared" si="1"/>
        <v>3</v>
      </c>
      <c r="R59" s="2" t="str">
        <f>IF(I59&gt;=5,Form!AP59,"")</f>
        <v/>
      </c>
      <c r="S59" s="2" t="str">
        <f>IF(I59&gt;=5,Form!AR59,"")</f>
        <v/>
      </c>
      <c r="T59" s="2" t="str">
        <f>IF(I59&gt;=5,Form!AS59,"")</f>
        <v/>
      </c>
    </row>
    <row r="60" spans="1:20" x14ac:dyDescent="0.2">
      <c r="B60" s="2" t="s">
        <v>50</v>
      </c>
      <c r="C60" s="2" t="s">
        <v>52</v>
      </c>
      <c r="D60" s="2" t="s">
        <v>49</v>
      </c>
      <c r="E60" s="2" t="s">
        <v>49</v>
      </c>
      <c r="F60" s="2" t="s">
        <v>52</v>
      </c>
      <c r="G60" s="2" t="s">
        <v>49</v>
      </c>
      <c r="I60" s="12">
        <f>SUM(COUNTIFS(A60:G60,{"Yes";"Yes maybe"}))</f>
        <v>4</v>
      </c>
      <c r="K60" s="2">
        <v>2</v>
      </c>
      <c r="L60" s="2">
        <v>3</v>
      </c>
      <c r="M60" s="2">
        <v>2</v>
      </c>
      <c r="O60" t="str">
        <f t="shared" si="0"/>
        <v/>
      </c>
      <c r="P60">
        <f t="shared" si="1"/>
        <v>2.3333333333333335</v>
      </c>
      <c r="R60" s="2" t="str">
        <f>IF(I60&gt;=5,Form!AP60,"")</f>
        <v/>
      </c>
      <c r="S60" s="2" t="str">
        <f>IF(I60&gt;=5,Form!AR60,"")</f>
        <v/>
      </c>
      <c r="T60" s="2" t="str">
        <f>IF(I60&gt;=5,Form!AS60,"")</f>
        <v/>
      </c>
    </row>
    <row r="61" spans="1:20" x14ac:dyDescent="0.2">
      <c r="A61" s="2" t="s">
        <v>49</v>
      </c>
      <c r="B61" s="2" t="s">
        <v>50</v>
      </c>
      <c r="C61" s="2" t="s">
        <v>49</v>
      </c>
      <c r="D61" s="2" t="s">
        <v>52</v>
      </c>
      <c r="E61" s="2" t="s">
        <v>52</v>
      </c>
      <c r="F61" s="2" t="s">
        <v>49</v>
      </c>
      <c r="G61" s="2" t="s">
        <v>49</v>
      </c>
      <c r="I61" s="12">
        <f>SUM(COUNTIFS(A61:G61,{"Yes";"Yes maybe"}))</f>
        <v>5</v>
      </c>
      <c r="K61" s="2">
        <v>3</v>
      </c>
      <c r="L61" s="2">
        <v>4</v>
      </c>
      <c r="M61" s="2">
        <v>4</v>
      </c>
      <c r="O61">
        <f t="shared" si="0"/>
        <v>3.6666666666666665</v>
      </c>
      <c r="P61" t="str">
        <f t="shared" si="1"/>
        <v/>
      </c>
      <c r="R61" s="2" t="str">
        <f>IF(I61&gt;=5,Form!AP61,"")</f>
        <v>Between 40 and 50</v>
      </c>
      <c r="S61" s="2" t="str">
        <f>IF(I61&gt;=5,Form!AR61,"")</f>
        <v>Female</v>
      </c>
      <c r="T61" s="2" t="str">
        <f>IF(I61&gt;=5,Form!AS61,"")</f>
        <v>Staff</v>
      </c>
    </row>
    <row r="62" spans="1:20" x14ac:dyDescent="0.2">
      <c r="A62" s="2" t="s">
        <v>49</v>
      </c>
      <c r="B62" s="2" t="s">
        <v>68</v>
      </c>
      <c r="C62" s="2" t="s">
        <v>49</v>
      </c>
      <c r="D62" s="2" t="s">
        <v>49</v>
      </c>
      <c r="E62" s="2" t="s">
        <v>49</v>
      </c>
      <c r="F62" s="2" t="s">
        <v>52</v>
      </c>
      <c r="G62" s="2" t="s">
        <v>49</v>
      </c>
      <c r="I62" s="12">
        <f>SUM(COUNTIFS(A62:G62,{"Yes";"Yes maybe"}))</f>
        <v>5</v>
      </c>
      <c r="K62" s="2">
        <v>2</v>
      </c>
      <c r="L62" s="2">
        <v>4</v>
      </c>
      <c r="M62" s="2">
        <v>5</v>
      </c>
      <c r="O62">
        <f t="shared" si="0"/>
        <v>3.6666666666666665</v>
      </c>
      <c r="P62" t="str">
        <f t="shared" si="1"/>
        <v/>
      </c>
      <c r="R62" s="2" t="str">
        <f>IF(I62&gt;=5,Form!AP62,"")</f>
        <v>Under 20</v>
      </c>
      <c r="S62" s="2" t="str">
        <f>IF(I62&gt;=5,Form!AR62,"")</f>
        <v>Female</v>
      </c>
      <c r="T62" s="2" t="str">
        <f>IF(I62&gt;=5,Form!AS62,"")</f>
        <v>Student</v>
      </c>
    </row>
    <row r="63" spans="1:20" x14ac:dyDescent="0.2">
      <c r="A63" s="2" t="s">
        <v>49</v>
      </c>
      <c r="B63" s="2" t="s">
        <v>68</v>
      </c>
      <c r="C63" s="2" t="s">
        <v>52</v>
      </c>
      <c r="D63" s="2" t="s">
        <v>49</v>
      </c>
      <c r="E63" s="2" t="s">
        <v>49</v>
      </c>
      <c r="F63" s="2" t="s">
        <v>49</v>
      </c>
      <c r="G63" s="2" t="s">
        <v>49</v>
      </c>
      <c r="I63" s="12">
        <f>SUM(COUNTIFS(A63:G63,{"Yes";"Yes maybe"}))</f>
        <v>5</v>
      </c>
      <c r="K63" s="2">
        <v>1</v>
      </c>
      <c r="L63" s="2">
        <v>5</v>
      </c>
      <c r="M63" s="2">
        <v>5</v>
      </c>
      <c r="O63">
        <f t="shared" si="0"/>
        <v>3.6666666666666665</v>
      </c>
      <c r="P63" t="str">
        <f t="shared" si="1"/>
        <v/>
      </c>
      <c r="R63" s="2" t="str">
        <f>IF(I63&gt;=5,Form!AP63,"")</f>
        <v>Under 20</v>
      </c>
      <c r="S63" s="2" t="str">
        <f>IF(I63&gt;=5,Form!AR63,"")</f>
        <v>Female</v>
      </c>
      <c r="T63" s="2" t="str">
        <f>IF(I63&gt;=5,Form!AS63,"")</f>
        <v>Student</v>
      </c>
    </row>
    <row r="64" spans="1:20" x14ac:dyDescent="0.2">
      <c r="A64" s="2" t="s">
        <v>49</v>
      </c>
      <c r="B64" s="2" t="s">
        <v>68</v>
      </c>
      <c r="C64" s="2" t="s">
        <v>52</v>
      </c>
      <c r="D64" s="2" t="s">
        <v>49</v>
      </c>
      <c r="E64" s="2" t="s">
        <v>49</v>
      </c>
      <c r="F64" s="2" t="s">
        <v>52</v>
      </c>
      <c r="G64" s="2" t="s">
        <v>49</v>
      </c>
      <c r="I64" s="12">
        <f>SUM(COUNTIFS(A64:G64,{"Yes";"Yes maybe"}))</f>
        <v>4</v>
      </c>
      <c r="K64" s="2">
        <v>1</v>
      </c>
      <c r="L64" s="2">
        <v>5</v>
      </c>
      <c r="M64" s="2">
        <v>5</v>
      </c>
      <c r="O64" t="str">
        <f t="shared" si="0"/>
        <v/>
      </c>
      <c r="P64">
        <f t="shared" si="1"/>
        <v>3.6666666666666665</v>
      </c>
      <c r="R64" s="2" t="str">
        <f>IF(I64&gt;=5,Form!AP64,"")</f>
        <v/>
      </c>
      <c r="S64" s="2" t="str">
        <f>IF(I64&gt;=5,Form!AR64,"")</f>
        <v/>
      </c>
      <c r="T64" s="2" t="str">
        <f>IF(I64&gt;=5,Form!AS64,"")</f>
        <v/>
      </c>
    </row>
    <row r="65" spans="1:20" x14ac:dyDescent="0.2">
      <c r="A65" s="2" t="s">
        <v>49</v>
      </c>
      <c r="B65" s="2" t="s">
        <v>50</v>
      </c>
      <c r="C65" s="2" t="s">
        <v>49</v>
      </c>
      <c r="D65" s="2" t="s">
        <v>49</v>
      </c>
      <c r="E65" s="2" t="s">
        <v>49</v>
      </c>
      <c r="F65" s="2" t="s">
        <v>52</v>
      </c>
      <c r="G65" s="2" t="s">
        <v>49</v>
      </c>
      <c r="I65" s="12">
        <f>SUM(COUNTIFS(A65:G65,{"Yes";"Yes maybe"}))</f>
        <v>6</v>
      </c>
      <c r="K65" s="2">
        <v>5</v>
      </c>
      <c r="L65" s="2">
        <v>3</v>
      </c>
      <c r="M65" s="2">
        <v>3</v>
      </c>
      <c r="O65">
        <f t="shared" si="0"/>
        <v>3.6666666666666665</v>
      </c>
      <c r="P65" t="str">
        <f t="shared" si="1"/>
        <v/>
      </c>
      <c r="R65" s="2" t="str">
        <f>IF(I65&gt;=5,Form!AP65,"")</f>
        <v>Between 30 and 40</v>
      </c>
      <c r="S65" s="2" t="str">
        <f>IF(I65&gt;=5,Form!AR65,"")</f>
        <v>Female</v>
      </c>
      <c r="T65" s="2" t="str">
        <f>IF(I65&gt;=5,Form!AS65,"")</f>
        <v>Staff</v>
      </c>
    </row>
    <row r="66" spans="1:20" x14ac:dyDescent="0.2">
      <c r="A66" s="2" t="s">
        <v>52</v>
      </c>
      <c r="B66" s="2" t="s">
        <v>50</v>
      </c>
      <c r="C66" s="2" t="s">
        <v>52</v>
      </c>
      <c r="D66" s="2" t="s">
        <v>49</v>
      </c>
      <c r="E66" s="2" t="s">
        <v>52</v>
      </c>
      <c r="F66" s="2" t="s">
        <v>52</v>
      </c>
      <c r="G66" s="2" t="s">
        <v>49</v>
      </c>
      <c r="I66" s="12">
        <f>SUM(COUNTIFS(A66:G66,{"Yes";"Yes maybe"}))</f>
        <v>3</v>
      </c>
      <c r="K66" s="2">
        <v>1</v>
      </c>
      <c r="L66" s="2">
        <v>2</v>
      </c>
      <c r="M66" s="2">
        <v>3</v>
      </c>
      <c r="O66" t="str">
        <f t="shared" si="0"/>
        <v/>
      </c>
      <c r="P66">
        <f t="shared" si="1"/>
        <v>2</v>
      </c>
      <c r="R66" s="2" t="str">
        <f>IF(I66&gt;=5,Form!AP66,"")</f>
        <v/>
      </c>
      <c r="S66" s="2" t="str">
        <f>IF(I66&gt;=5,Form!AR66,"")</f>
        <v/>
      </c>
      <c r="T66" s="2" t="str">
        <f>IF(I66&gt;=5,Form!AS66,"")</f>
        <v/>
      </c>
    </row>
    <row r="67" spans="1:20" x14ac:dyDescent="0.2">
      <c r="A67" s="2" t="s">
        <v>52</v>
      </c>
      <c r="B67" s="2" t="s">
        <v>68</v>
      </c>
      <c r="C67" s="2" t="s">
        <v>52</v>
      </c>
      <c r="D67" s="2" t="s">
        <v>49</v>
      </c>
      <c r="E67" s="2" t="s">
        <v>49</v>
      </c>
      <c r="F67" s="2" t="s">
        <v>52</v>
      </c>
      <c r="G67" s="2" t="s">
        <v>49</v>
      </c>
      <c r="I67" s="12">
        <f>SUM(COUNTIFS(A67:G67,{"Yes";"Yes maybe"}))</f>
        <v>3</v>
      </c>
      <c r="K67" s="2">
        <v>1</v>
      </c>
      <c r="L67" s="2">
        <v>4</v>
      </c>
      <c r="M67" s="2">
        <v>4</v>
      </c>
      <c r="O67" t="str">
        <f t="shared" ref="O67:O130" si="2">IF(I67&gt;=5,AVERAGE(K67:M67),"")</f>
        <v/>
      </c>
      <c r="P67">
        <f t="shared" ref="P67:P130" si="3">IF(I67&lt;5,AVERAGE(K67:M67),"")</f>
        <v>3</v>
      </c>
      <c r="R67" s="2" t="str">
        <f>IF(I67&gt;=5,Form!AP67,"")</f>
        <v/>
      </c>
      <c r="S67" s="2" t="str">
        <f>IF(I67&gt;=5,Form!AR67,"")</f>
        <v/>
      </c>
      <c r="T67" s="2" t="str">
        <f>IF(I67&gt;=5,Form!AS67,"")</f>
        <v/>
      </c>
    </row>
    <row r="68" spans="1:20" x14ac:dyDescent="0.2">
      <c r="A68" s="2" t="s">
        <v>52</v>
      </c>
      <c r="B68" s="2" t="s">
        <v>68</v>
      </c>
      <c r="C68" s="2" t="s">
        <v>49</v>
      </c>
      <c r="D68" s="2" t="s">
        <v>52</v>
      </c>
      <c r="E68" s="2" t="s">
        <v>52</v>
      </c>
      <c r="F68" s="2" t="s">
        <v>52</v>
      </c>
      <c r="G68" s="2" t="s">
        <v>49</v>
      </c>
      <c r="I68" s="12">
        <f>SUM(COUNTIFS(A68:G68,{"Yes";"Yes maybe"}))</f>
        <v>2</v>
      </c>
      <c r="K68" s="2">
        <v>2</v>
      </c>
      <c r="L68" s="2">
        <v>3</v>
      </c>
      <c r="M68" s="2">
        <v>5</v>
      </c>
      <c r="O68" t="str">
        <f t="shared" si="2"/>
        <v/>
      </c>
      <c r="P68">
        <f t="shared" si="3"/>
        <v>3.3333333333333335</v>
      </c>
      <c r="R68" s="2" t="str">
        <f>IF(I68&gt;=5,Form!AP68,"")</f>
        <v/>
      </c>
      <c r="S68" s="2" t="str">
        <f>IF(I68&gt;=5,Form!AR68,"")</f>
        <v/>
      </c>
      <c r="T68" s="2" t="str">
        <f>IF(I68&gt;=5,Form!AS68,"")</f>
        <v/>
      </c>
    </row>
    <row r="69" spans="1:20" x14ac:dyDescent="0.2">
      <c r="A69" s="2" t="s">
        <v>49</v>
      </c>
      <c r="B69" s="2" t="s">
        <v>68</v>
      </c>
      <c r="C69" s="2" t="s">
        <v>49</v>
      </c>
      <c r="D69" s="2" t="s">
        <v>49</v>
      </c>
      <c r="E69" s="2" t="s">
        <v>52</v>
      </c>
      <c r="F69" s="2" t="s">
        <v>52</v>
      </c>
      <c r="G69" s="2" t="s">
        <v>52</v>
      </c>
      <c r="I69" s="12">
        <f>SUM(COUNTIFS(A69:G69,{"Yes";"Yes maybe"}))</f>
        <v>3</v>
      </c>
      <c r="K69" s="2">
        <v>4</v>
      </c>
      <c r="L69" s="2">
        <v>4</v>
      </c>
      <c r="M69" s="2">
        <v>6</v>
      </c>
      <c r="O69" t="str">
        <f t="shared" si="2"/>
        <v/>
      </c>
      <c r="P69">
        <f t="shared" si="3"/>
        <v>4.666666666666667</v>
      </c>
      <c r="R69" s="2" t="str">
        <f>IF(I69&gt;=5,Form!AP69,"")</f>
        <v/>
      </c>
      <c r="S69" s="2" t="str">
        <f>IF(I69&gt;=5,Form!AR69,"")</f>
        <v/>
      </c>
      <c r="T69" s="2" t="str">
        <f>IF(I69&gt;=5,Form!AS69,"")</f>
        <v/>
      </c>
    </row>
    <row r="70" spans="1:20" x14ac:dyDescent="0.2">
      <c r="A70" s="2" t="s">
        <v>52</v>
      </c>
      <c r="B70" s="2" t="s">
        <v>68</v>
      </c>
      <c r="C70" s="2" t="s">
        <v>52</v>
      </c>
      <c r="D70" s="2" t="s">
        <v>49</v>
      </c>
      <c r="E70" s="2" t="s">
        <v>52</v>
      </c>
      <c r="F70" s="2" t="s">
        <v>52</v>
      </c>
      <c r="G70" s="2" t="s">
        <v>49</v>
      </c>
      <c r="I70" s="12">
        <f>SUM(COUNTIFS(A70:G70,{"Yes";"Yes maybe"}))</f>
        <v>2</v>
      </c>
      <c r="K70" s="2">
        <v>3</v>
      </c>
      <c r="L70" s="2">
        <v>5</v>
      </c>
      <c r="M70" s="2">
        <v>6</v>
      </c>
      <c r="O70" t="str">
        <f t="shared" si="2"/>
        <v/>
      </c>
      <c r="P70">
        <f t="shared" si="3"/>
        <v>4.666666666666667</v>
      </c>
      <c r="R70" s="2" t="str">
        <f>IF(I70&gt;=5,Form!AP70,"")</f>
        <v/>
      </c>
      <c r="S70" s="2" t="str">
        <f>IF(I70&gt;=5,Form!AR70,"")</f>
        <v/>
      </c>
      <c r="T70" s="2" t="str">
        <f>IF(I70&gt;=5,Form!AS70,"")</f>
        <v/>
      </c>
    </row>
    <row r="71" spans="1:20" x14ac:dyDescent="0.2">
      <c r="A71" s="2" t="s">
        <v>52</v>
      </c>
      <c r="B71" s="2" t="s">
        <v>50</v>
      </c>
      <c r="C71" s="2" t="s">
        <v>49</v>
      </c>
      <c r="D71" s="2" t="s">
        <v>52</v>
      </c>
      <c r="E71" s="2" t="s">
        <v>49</v>
      </c>
      <c r="F71" s="2" t="s">
        <v>52</v>
      </c>
      <c r="G71" s="2" t="s">
        <v>49</v>
      </c>
      <c r="I71" s="12">
        <f>SUM(COUNTIFS(A71:G71,{"Yes";"Yes maybe"}))</f>
        <v>4</v>
      </c>
      <c r="K71" s="2">
        <v>6</v>
      </c>
      <c r="L71" s="2">
        <v>4</v>
      </c>
      <c r="M71" s="2">
        <v>4</v>
      </c>
      <c r="O71" t="str">
        <f t="shared" si="2"/>
        <v/>
      </c>
      <c r="P71">
        <f t="shared" si="3"/>
        <v>4.666666666666667</v>
      </c>
      <c r="R71" s="2" t="str">
        <f>IF(I71&gt;=5,Form!AP71,"")</f>
        <v/>
      </c>
      <c r="S71" s="2" t="str">
        <f>IF(I71&gt;=5,Form!AR71,"")</f>
        <v/>
      </c>
      <c r="T71" s="2" t="str">
        <f>IF(I71&gt;=5,Form!AS71,"")</f>
        <v/>
      </c>
    </row>
    <row r="72" spans="1:20" x14ac:dyDescent="0.2">
      <c r="A72" s="2" t="s">
        <v>52</v>
      </c>
      <c r="B72" s="2" t="s">
        <v>68</v>
      </c>
      <c r="C72" s="2" t="s">
        <v>52</v>
      </c>
      <c r="D72" s="2" t="s">
        <v>52</v>
      </c>
      <c r="E72" s="2" t="s">
        <v>52</v>
      </c>
      <c r="F72" s="2" t="s">
        <v>52</v>
      </c>
      <c r="G72" s="2" t="s">
        <v>52</v>
      </c>
      <c r="I72" s="12">
        <f>SUM(COUNTIFS(A72:G72,{"Yes";"Yes maybe"}))</f>
        <v>0</v>
      </c>
      <c r="K72" s="2">
        <v>1</v>
      </c>
      <c r="L72" s="2">
        <v>6</v>
      </c>
      <c r="M72" s="2">
        <v>6</v>
      </c>
      <c r="O72" t="str">
        <f t="shared" si="2"/>
        <v/>
      </c>
      <c r="P72">
        <f t="shared" si="3"/>
        <v>4.333333333333333</v>
      </c>
      <c r="R72" s="2" t="str">
        <f>IF(I72&gt;=5,Form!AP72,"")</f>
        <v/>
      </c>
      <c r="S72" s="2" t="str">
        <f>IF(I72&gt;=5,Form!AR72,"")</f>
        <v/>
      </c>
      <c r="T72" s="2" t="str">
        <f>IF(I72&gt;=5,Form!AS72,"")</f>
        <v/>
      </c>
    </row>
    <row r="73" spans="1:20" x14ac:dyDescent="0.2">
      <c r="A73" s="2" t="s">
        <v>52</v>
      </c>
      <c r="B73" s="2" t="s">
        <v>50</v>
      </c>
      <c r="C73" s="2" t="s">
        <v>52</v>
      </c>
      <c r="D73" s="2" t="s">
        <v>52</v>
      </c>
      <c r="E73" s="2" t="s">
        <v>52</v>
      </c>
      <c r="F73" s="2" t="s">
        <v>49</v>
      </c>
      <c r="G73" s="2" t="s">
        <v>52</v>
      </c>
      <c r="I73" s="12">
        <f>SUM(COUNTIFS(A73:G73,{"Yes";"Yes maybe"}))</f>
        <v>2</v>
      </c>
      <c r="K73" s="2">
        <v>1</v>
      </c>
      <c r="L73" s="2">
        <v>3</v>
      </c>
      <c r="M73" s="2">
        <v>2</v>
      </c>
      <c r="O73" t="str">
        <f t="shared" si="2"/>
        <v/>
      </c>
      <c r="P73">
        <f t="shared" si="3"/>
        <v>2</v>
      </c>
      <c r="R73" s="2" t="str">
        <f>IF(I73&gt;=5,Form!AP73,"")</f>
        <v/>
      </c>
      <c r="S73" s="2" t="str">
        <f>IF(I73&gt;=5,Form!AR73,"")</f>
        <v/>
      </c>
      <c r="T73" s="2" t="str">
        <f>IF(I73&gt;=5,Form!AS73,"")</f>
        <v/>
      </c>
    </row>
    <row r="74" spans="1:20" x14ac:dyDescent="0.2">
      <c r="A74" s="2" t="s">
        <v>52</v>
      </c>
      <c r="B74" s="2" t="s">
        <v>68</v>
      </c>
      <c r="C74" s="2" t="s">
        <v>49</v>
      </c>
      <c r="D74" s="2" t="s">
        <v>49</v>
      </c>
      <c r="E74" s="2" t="s">
        <v>52</v>
      </c>
      <c r="F74" s="2" t="s">
        <v>52</v>
      </c>
      <c r="G74" s="2" t="s">
        <v>52</v>
      </c>
      <c r="I74" s="12">
        <f>SUM(COUNTIFS(A74:G74,{"Yes";"Yes maybe"}))</f>
        <v>2</v>
      </c>
      <c r="K74" s="2">
        <v>1</v>
      </c>
      <c r="L74" s="2">
        <v>3</v>
      </c>
      <c r="M74" s="2">
        <v>5</v>
      </c>
      <c r="O74" t="str">
        <f t="shared" si="2"/>
        <v/>
      </c>
      <c r="P74">
        <f t="shared" si="3"/>
        <v>3</v>
      </c>
      <c r="R74" s="2" t="str">
        <f>IF(I74&gt;=5,Form!AP74,"")</f>
        <v/>
      </c>
      <c r="S74" s="2" t="str">
        <f>IF(I74&gt;=5,Form!AR74,"")</f>
        <v/>
      </c>
      <c r="T74" s="2" t="str">
        <f>IF(I74&gt;=5,Form!AS74,"")</f>
        <v/>
      </c>
    </row>
    <row r="75" spans="1:20" x14ac:dyDescent="0.2">
      <c r="A75" s="2" t="s">
        <v>49</v>
      </c>
      <c r="B75" s="2" t="s">
        <v>68</v>
      </c>
      <c r="C75" s="2" t="s">
        <v>52</v>
      </c>
      <c r="D75" s="2" t="s">
        <v>52</v>
      </c>
      <c r="E75" s="2" t="s">
        <v>52</v>
      </c>
      <c r="F75" s="2" t="s">
        <v>52</v>
      </c>
      <c r="G75" s="2" t="s">
        <v>49</v>
      </c>
      <c r="I75" s="12">
        <f>SUM(COUNTIFS(A75:G75,{"Yes";"Yes maybe"}))</f>
        <v>2</v>
      </c>
      <c r="K75" s="2">
        <v>2</v>
      </c>
      <c r="M75" s="2">
        <v>5</v>
      </c>
      <c r="O75" t="str">
        <f t="shared" si="2"/>
        <v/>
      </c>
      <c r="P75">
        <f t="shared" si="3"/>
        <v>3.5</v>
      </c>
      <c r="R75" s="2" t="str">
        <f>IF(I75&gt;=5,Form!AP75,"")</f>
        <v/>
      </c>
      <c r="S75" s="2" t="str">
        <f>IF(I75&gt;=5,Form!AR75,"")</f>
        <v/>
      </c>
      <c r="T75" s="2" t="str">
        <f>IF(I75&gt;=5,Form!AS75,"")</f>
        <v/>
      </c>
    </row>
    <row r="76" spans="1:20" x14ac:dyDescent="0.2">
      <c r="A76" s="2" t="s">
        <v>52</v>
      </c>
      <c r="B76" s="2" t="s">
        <v>50</v>
      </c>
      <c r="C76" s="2" t="s">
        <v>52</v>
      </c>
      <c r="D76" s="2" t="s">
        <v>49</v>
      </c>
      <c r="E76" s="2" t="s">
        <v>49</v>
      </c>
      <c r="F76" s="2" t="s">
        <v>52</v>
      </c>
      <c r="G76" s="2" t="s">
        <v>49</v>
      </c>
      <c r="I76" s="12">
        <f>SUM(COUNTIFS(A76:G76,{"Yes";"Yes maybe"}))</f>
        <v>4</v>
      </c>
      <c r="K76" s="2">
        <v>2</v>
      </c>
      <c r="L76" s="2">
        <v>3</v>
      </c>
      <c r="M76" s="2">
        <v>5</v>
      </c>
      <c r="O76" t="str">
        <f t="shared" si="2"/>
        <v/>
      </c>
      <c r="P76">
        <f t="shared" si="3"/>
        <v>3.3333333333333335</v>
      </c>
      <c r="R76" s="2" t="str">
        <f>IF(I76&gt;=5,Form!AP76,"")</f>
        <v/>
      </c>
      <c r="S76" s="2" t="str">
        <f>IF(I76&gt;=5,Form!AR76,"")</f>
        <v/>
      </c>
      <c r="T76" s="2" t="str">
        <f>IF(I76&gt;=5,Form!AS76,"")</f>
        <v/>
      </c>
    </row>
    <row r="77" spans="1:20" x14ac:dyDescent="0.2">
      <c r="A77" s="2" t="s">
        <v>49</v>
      </c>
      <c r="B77" s="2" t="s">
        <v>68</v>
      </c>
      <c r="C77" s="2" t="s">
        <v>52</v>
      </c>
      <c r="D77" s="2" t="s">
        <v>49</v>
      </c>
      <c r="E77" s="2" t="s">
        <v>52</v>
      </c>
      <c r="F77" s="2" t="s">
        <v>52</v>
      </c>
      <c r="G77" s="2" t="s">
        <v>49</v>
      </c>
      <c r="I77" s="12">
        <f>SUM(COUNTIFS(A77:G77,{"Yes";"Yes maybe"}))</f>
        <v>3</v>
      </c>
      <c r="K77" s="2">
        <v>2</v>
      </c>
      <c r="L77" s="2">
        <v>3</v>
      </c>
      <c r="M77" s="2">
        <v>5</v>
      </c>
      <c r="O77" t="str">
        <f t="shared" si="2"/>
        <v/>
      </c>
      <c r="P77">
        <f t="shared" si="3"/>
        <v>3.3333333333333335</v>
      </c>
      <c r="R77" s="2" t="str">
        <f>IF(I77&gt;=5,Form!AP77,"")</f>
        <v/>
      </c>
      <c r="S77" s="2" t="str">
        <f>IF(I77&gt;=5,Form!AR77,"")</f>
        <v/>
      </c>
      <c r="T77" s="2" t="str">
        <f>IF(I77&gt;=5,Form!AS77,"")</f>
        <v/>
      </c>
    </row>
    <row r="78" spans="1:20" x14ac:dyDescent="0.2">
      <c r="A78" s="2" t="s">
        <v>52</v>
      </c>
      <c r="B78" s="2" t="s">
        <v>68</v>
      </c>
      <c r="C78" s="2" t="s">
        <v>52</v>
      </c>
      <c r="D78" s="2" t="s">
        <v>52</v>
      </c>
      <c r="E78" s="2" t="s">
        <v>49</v>
      </c>
      <c r="F78" s="2" t="s">
        <v>49</v>
      </c>
      <c r="G78" s="2" t="s">
        <v>52</v>
      </c>
      <c r="I78" s="12">
        <f>SUM(COUNTIFS(A78:G78,{"Yes";"Yes maybe"}))</f>
        <v>2</v>
      </c>
      <c r="K78" s="2">
        <v>4</v>
      </c>
      <c r="L78" s="2">
        <v>2</v>
      </c>
      <c r="M78" s="2">
        <v>5</v>
      </c>
      <c r="O78" t="str">
        <f t="shared" si="2"/>
        <v/>
      </c>
      <c r="P78">
        <f t="shared" si="3"/>
        <v>3.6666666666666665</v>
      </c>
      <c r="R78" s="2" t="str">
        <f>IF(I78&gt;=5,Form!AP78,"")</f>
        <v/>
      </c>
      <c r="S78" s="2" t="str">
        <f>IF(I78&gt;=5,Form!AR78,"")</f>
        <v/>
      </c>
      <c r="T78" s="2" t="str">
        <f>IF(I78&gt;=5,Form!AS78,"")</f>
        <v/>
      </c>
    </row>
    <row r="79" spans="1:20" x14ac:dyDescent="0.2">
      <c r="A79" s="2" t="s">
        <v>52</v>
      </c>
      <c r="B79" s="2" t="s">
        <v>68</v>
      </c>
      <c r="C79" s="2" t="s">
        <v>52</v>
      </c>
      <c r="D79" s="2" t="s">
        <v>52</v>
      </c>
      <c r="E79" s="2" t="s">
        <v>52</v>
      </c>
      <c r="F79" s="2" t="s">
        <v>52</v>
      </c>
      <c r="G79" s="2" t="s">
        <v>52</v>
      </c>
      <c r="I79" s="12">
        <f>SUM(COUNTIFS(A79:G79,{"Yes";"Yes maybe"}))</f>
        <v>0</v>
      </c>
      <c r="K79" s="2">
        <v>2</v>
      </c>
      <c r="L79" s="2">
        <v>2</v>
      </c>
      <c r="M79" s="2">
        <v>5</v>
      </c>
      <c r="O79" t="str">
        <f t="shared" si="2"/>
        <v/>
      </c>
      <c r="P79">
        <f t="shared" si="3"/>
        <v>3</v>
      </c>
      <c r="R79" s="2" t="str">
        <f>IF(I79&gt;=5,Form!AP79,"")</f>
        <v/>
      </c>
      <c r="S79" s="2" t="str">
        <f>IF(I79&gt;=5,Form!AR79,"")</f>
        <v/>
      </c>
      <c r="T79" s="2" t="str">
        <f>IF(I79&gt;=5,Form!AS79,"")</f>
        <v/>
      </c>
    </row>
    <row r="80" spans="1:20" x14ac:dyDescent="0.2">
      <c r="A80" s="2" t="s">
        <v>49</v>
      </c>
      <c r="B80" s="2" t="s">
        <v>68</v>
      </c>
      <c r="C80" s="2" t="s">
        <v>49</v>
      </c>
      <c r="D80" s="2" t="s">
        <v>52</v>
      </c>
      <c r="E80" s="2" t="s">
        <v>52</v>
      </c>
      <c r="F80" s="2" t="s">
        <v>52</v>
      </c>
      <c r="G80" s="2" t="s">
        <v>49</v>
      </c>
      <c r="I80" s="12">
        <f>SUM(COUNTIFS(A80:G80,{"Yes";"Yes maybe"}))</f>
        <v>3</v>
      </c>
      <c r="K80" s="2">
        <v>5</v>
      </c>
      <c r="L80" s="2">
        <v>3</v>
      </c>
      <c r="M80" s="2">
        <v>5</v>
      </c>
      <c r="O80" t="str">
        <f t="shared" si="2"/>
        <v/>
      </c>
      <c r="P80">
        <f t="shared" si="3"/>
        <v>4.333333333333333</v>
      </c>
      <c r="R80" s="2" t="str">
        <f>IF(I80&gt;=5,Form!AP80,"")</f>
        <v/>
      </c>
      <c r="S80" s="2" t="str">
        <f>IF(I80&gt;=5,Form!AR80,"")</f>
        <v/>
      </c>
      <c r="T80" s="2" t="str">
        <f>IF(I80&gt;=5,Form!AS80,"")</f>
        <v/>
      </c>
    </row>
    <row r="81" spans="1:20" x14ac:dyDescent="0.2">
      <c r="A81" s="2" t="s">
        <v>52</v>
      </c>
      <c r="B81" s="2" t="s">
        <v>68</v>
      </c>
      <c r="C81" s="2" t="s">
        <v>52</v>
      </c>
      <c r="D81" s="2" t="s">
        <v>49</v>
      </c>
      <c r="E81" s="2" t="s">
        <v>49</v>
      </c>
      <c r="F81" s="2" t="s">
        <v>52</v>
      </c>
      <c r="G81" s="2" t="s">
        <v>49</v>
      </c>
      <c r="I81" s="12">
        <f>SUM(COUNTIFS(A81:G81,{"Yes";"Yes maybe"}))</f>
        <v>3</v>
      </c>
      <c r="K81" s="2">
        <v>1</v>
      </c>
      <c r="L81" s="2">
        <v>4</v>
      </c>
      <c r="M81" s="2">
        <v>4</v>
      </c>
      <c r="O81" t="str">
        <f t="shared" si="2"/>
        <v/>
      </c>
      <c r="P81">
        <f t="shared" si="3"/>
        <v>3</v>
      </c>
      <c r="R81" s="2" t="str">
        <f>IF(I81&gt;=5,Form!AP81,"")</f>
        <v/>
      </c>
      <c r="S81" s="2" t="str">
        <f>IF(I81&gt;=5,Form!AR81,"")</f>
        <v/>
      </c>
      <c r="T81" s="2" t="str">
        <f>IF(I81&gt;=5,Form!AS81,"")</f>
        <v/>
      </c>
    </row>
    <row r="82" spans="1:20" x14ac:dyDescent="0.2">
      <c r="A82" s="2" t="s">
        <v>49</v>
      </c>
      <c r="B82" s="2" t="s">
        <v>68</v>
      </c>
      <c r="C82" s="2" t="s">
        <v>52</v>
      </c>
      <c r="D82" s="2" t="s">
        <v>52</v>
      </c>
      <c r="E82" s="2" t="s">
        <v>52</v>
      </c>
      <c r="F82" s="2" t="s">
        <v>52</v>
      </c>
      <c r="G82" s="2" t="s">
        <v>52</v>
      </c>
      <c r="I82" s="12">
        <f>SUM(COUNTIFS(A82:G82,{"Yes";"Yes maybe"}))</f>
        <v>1</v>
      </c>
      <c r="K82" s="2">
        <v>2</v>
      </c>
      <c r="L82" s="2">
        <v>2</v>
      </c>
      <c r="M82" s="2">
        <v>1</v>
      </c>
      <c r="O82" t="str">
        <f t="shared" si="2"/>
        <v/>
      </c>
      <c r="P82">
        <f t="shared" si="3"/>
        <v>1.6666666666666667</v>
      </c>
      <c r="R82" s="2" t="str">
        <f>IF(I82&gt;=5,Form!AP82,"")</f>
        <v/>
      </c>
      <c r="S82" s="2" t="str">
        <f>IF(I82&gt;=5,Form!AR82,"")</f>
        <v/>
      </c>
      <c r="T82" s="2" t="str">
        <f>IF(I82&gt;=5,Form!AS82,"")</f>
        <v/>
      </c>
    </row>
    <row r="83" spans="1:20" x14ac:dyDescent="0.2">
      <c r="A83" s="2" t="s">
        <v>49</v>
      </c>
      <c r="B83" s="2" t="s">
        <v>68</v>
      </c>
      <c r="C83" s="2" t="s">
        <v>52</v>
      </c>
      <c r="D83" s="2" t="s">
        <v>49</v>
      </c>
      <c r="E83" s="2" t="s">
        <v>52</v>
      </c>
      <c r="F83" s="2" t="s">
        <v>52</v>
      </c>
      <c r="G83" s="2" t="s">
        <v>49</v>
      </c>
      <c r="I83" s="12">
        <f>SUM(COUNTIFS(A83:G83,{"Yes";"Yes maybe"}))</f>
        <v>3</v>
      </c>
      <c r="K83" s="2">
        <v>3</v>
      </c>
      <c r="L83" s="2">
        <v>4</v>
      </c>
      <c r="M83" s="2">
        <v>5</v>
      </c>
      <c r="O83" t="str">
        <f t="shared" si="2"/>
        <v/>
      </c>
      <c r="P83">
        <f t="shared" si="3"/>
        <v>4</v>
      </c>
      <c r="R83" s="2" t="str">
        <f>IF(I83&gt;=5,Form!AP83,"")</f>
        <v/>
      </c>
      <c r="S83" s="2" t="str">
        <f>IF(I83&gt;=5,Form!AR83,"")</f>
        <v/>
      </c>
      <c r="T83" s="2" t="str">
        <f>IF(I83&gt;=5,Form!AS83,"")</f>
        <v/>
      </c>
    </row>
    <row r="84" spans="1:20" x14ac:dyDescent="0.2">
      <c r="A84" s="2" t="s">
        <v>49</v>
      </c>
      <c r="B84" s="2" t="s">
        <v>68</v>
      </c>
      <c r="C84" s="2" t="s">
        <v>52</v>
      </c>
      <c r="D84" s="2" t="s">
        <v>49</v>
      </c>
      <c r="E84" s="2" t="s">
        <v>49</v>
      </c>
      <c r="F84" s="2" t="s">
        <v>49</v>
      </c>
      <c r="G84" s="2" t="s">
        <v>49</v>
      </c>
      <c r="I84" s="12">
        <f>SUM(COUNTIFS(A84:G84,{"Yes";"Yes maybe"}))</f>
        <v>5</v>
      </c>
      <c r="K84" s="2">
        <v>1</v>
      </c>
      <c r="L84" s="2">
        <v>1</v>
      </c>
      <c r="M84" s="2">
        <v>2</v>
      </c>
      <c r="O84">
        <f t="shared" si="2"/>
        <v>1.3333333333333333</v>
      </c>
      <c r="P84" t="str">
        <f t="shared" si="3"/>
        <v/>
      </c>
      <c r="R84" s="2" t="str">
        <f>IF(I84&gt;=5,Form!AP84,"")</f>
        <v>Under 20</v>
      </c>
      <c r="S84" s="2" t="str">
        <f>IF(I84&gt;=5,Form!AR84,"")</f>
        <v>Female</v>
      </c>
      <c r="T84" s="2" t="str">
        <f>IF(I84&gt;=5,Form!AS84,"")</f>
        <v>Student</v>
      </c>
    </row>
    <row r="85" spans="1:20" x14ac:dyDescent="0.2">
      <c r="A85" s="2" t="s">
        <v>52</v>
      </c>
      <c r="B85" s="2" t="s">
        <v>50</v>
      </c>
      <c r="C85" s="2" t="s">
        <v>52</v>
      </c>
      <c r="D85" s="2" t="s">
        <v>52</v>
      </c>
      <c r="E85" s="2" t="s">
        <v>52</v>
      </c>
      <c r="F85" s="2" t="s">
        <v>49</v>
      </c>
      <c r="G85" s="2" t="s">
        <v>49</v>
      </c>
      <c r="I85" s="12">
        <f>SUM(COUNTIFS(A85:G85,{"Yes";"Yes maybe"}))</f>
        <v>3</v>
      </c>
      <c r="K85" s="2">
        <v>1</v>
      </c>
      <c r="L85" s="2">
        <v>3</v>
      </c>
      <c r="M85" s="2">
        <v>4</v>
      </c>
      <c r="O85" t="str">
        <f t="shared" si="2"/>
        <v/>
      </c>
      <c r="P85">
        <f t="shared" si="3"/>
        <v>2.6666666666666665</v>
      </c>
      <c r="R85" s="2" t="str">
        <f>IF(I85&gt;=5,Form!AP85,"")</f>
        <v/>
      </c>
      <c r="S85" s="2" t="str">
        <f>IF(I85&gt;=5,Form!AR85,"")</f>
        <v/>
      </c>
      <c r="T85" s="2" t="str">
        <f>IF(I85&gt;=5,Form!AS85,"")</f>
        <v/>
      </c>
    </row>
    <row r="86" spans="1:20" x14ac:dyDescent="0.2">
      <c r="A86" s="2" t="s">
        <v>52</v>
      </c>
      <c r="B86" s="2" t="s">
        <v>68</v>
      </c>
      <c r="C86" s="2" t="s">
        <v>52</v>
      </c>
      <c r="D86" s="2" t="s">
        <v>49</v>
      </c>
      <c r="E86" s="2" t="s">
        <v>52</v>
      </c>
      <c r="F86" s="2" t="s">
        <v>52</v>
      </c>
      <c r="G86" s="2" t="s">
        <v>49</v>
      </c>
      <c r="I86" s="12">
        <f>SUM(COUNTIFS(A86:G86,{"Yes";"Yes maybe"}))</f>
        <v>2</v>
      </c>
      <c r="K86" s="2">
        <v>3</v>
      </c>
      <c r="L86" s="2">
        <v>5</v>
      </c>
      <c r="M86" s="2">
        <v>5</v>
      </c>
      <c r="O86" t="str">
        <f t="shared" si="2"/>
        <v/>
      </c>
      <c r="P86">
        <f t="shared" si="3"/>
        <v>4.333333333333333</v>
      </c>
      <c r="R86" s="2" t="str">
        <f>IF(I86&gt;=5,Form!AP86,"")</f>
        <v/>
      </c>
      <c r="S86" s="2" t="str">
        <f>IF(I86&gt;=5,Form!AR86,"")</f>
        <v/>
      </c>
      <c r="T86" s="2" t="str">
        <f>IF(I86&gt;=5,Form!AS86,"")</f>
        <v/>
      </c>
    </row>
    <row r="87" spans="1:20" x14ac:dyDescent="0.2">
      <c r="A87" s="2" t="s">
        <v>52</v>
      </c>
      <c r="B87" s="2" t="s">
        <v>68</v>
      </c>
      <c r="C87" s="2" t="s">
        <v>52</v>
      </c>
      <c r="D87" s="2" t="s">
        <v>49</v>
      </c>
      <c r="E87" s="2" t="s">
        <v>52</v>
      </c>
      <c r="F87" s="2" t="s">
        <v>49</v>
      </c>
      <c r="G87" s="2" t="s">
        <v>49</v>
      </c>
      <c r="I87" s="12">
        <f>SUM(COUNTIFS(A87:G87,{"Yes";"Yes maybe"}))</f>
        <v>3</v>
      </c>
      <c r="K87" s="2">
        <v>1</v>
      </c>
      <c r="L87" s="2">
        <v>4</v>
      </c>
      <c r="M87" s="2">
        <v>3</v>
      </c>
      <c r="O87" t="str">
        <f t="shared" si="2"/>
        <v/>
      </c>
      <c r="P87">
        <f t="shared" si="3"/>
        <v>2.6666666666666665</v>
      </c>
      <c r="R87" s="2" t="str">
        <f>IF(I87&gt;=5,Form!AP87,"")</f>
        <v/>
      </c>
      <c r="S87" s="2" t="str">
        <f>IF(I87&gt;=5,Form!AR87,"")</f>
        <v/>
      </c>
      <c r="T87" s="2" t="str">
        <f>IF(I87&gt;=5,Form!AS87,"")</f>
        <v/>
      </c>
    </row>
    <row r="88" spans="1:20" x14ac:dyDescent="0.2">
      <c r="A88" s="2" t="s">
        <v>52</v>
      </c>
      <c r="B88" s="2" t="s">
        <v>68</v>
      </c>
      <c r="C88" s="2" t="s">
        <v>52</v>
      </c>
      <c r="D88" s="2" t="s">
        <v>49</v>
      </c>
      <c r="E88" s="2" t="s">
        <v>49</v>
      </c>
      <c r="F88" s="2" t="s">
        <v>52</v>
      </c>
      <c r="G88" s="2" t="s">
        <v>49</v>
      </c>
      <c r="I88" s="12">
        <f>SUM(COUNTIFS(A88:G88,{"Yes";"Yes maybe"}))</f>
        <v>3</v>
      </c>
      <c r="K88" s="2">
        <v>3</v>
      </c>
      <c r="L88" s="2">
        <v>5</v>
      </c>
      <c r="M88" s="2">
        <v>6</v>
      </c>
      <c r="O88" t="str">
        <f t="shared" si="2"/>
        <v/>
      </c>
      <c r="P88">
        <f t="shared" si="3"/>
        <v>4.666666666666667</v>
      </c>
      <c r="R88" s="2" t="str">
        <f>IF(I88&gt;=5,Form!AP88,"")</f>
        <v/>
      </c>
      <c r="S88" s="2" t="str">
        <f>IF(I88&gt;=5,Form!AR88,"")</f>
        <v/>
      </c>
      <c r="T88" s="2" t="str">
        <f>IF(I88&gt;=5,Form!AS88,"")</f>
        <v/>
      </c>
    </row>
    <row r="89" spans="1:20" x14ac:dyDescent="0.2">
      <c r="A89" s="2" t="s">
        <v>49</v>
      </c>
      <c r="B89" s="2" t="s">
        <v>50</v>
      </c>
      <c r="C89" s="2" t="s">
        <v>52</v>
      </c>
      <c r="D89" s="2" t="s">
        <v>49</v>
      </c>
      <c r="E89" s="2" t="s">
        <v>49</v>
      </c>
      <c r="F89" s="2" t="s">
        <v>49</v>
      </c>
      <c r="G89" s="2" t="s">
        <v>49</v>
      </c>
      <c r="I89" s="12">
        <f>SUM(COUNTIFS(A89:G89,{"Yes";"Yes maybe"}))</f>
        <v>6</v>
      </c>
      <c r="K89" s="2">
        <v>1</v>
      </c>
      <c r="L89" s="2">
        <v>4</v>
      </c>
      <c r="M89" s="2">
        <v>2</v>
      </c>
      <c r="O89">
        <f t="shared" si="2"/>
        <v>2.3333333333333335</v>
      </c>
      <c r="P89" t="str">
        <f t="shared" si="3"/>
        <v/>
      </c>
      <c r="R89" s="2" t="str">
        <f>IF(I89&gt;=5,Form!AP89,"")</f>
        <v>Under 20</v>
      </c>
      <c r="S89" s="2" t="str">
        <f>IF(I89&gt;=5,Form!AR89,"")</f>
        <v>Female</v>
      </c>
      <c r="T89" s="2" t="str">
        <f>IF(I89&gt;=5,Form!AS89,"")</f>
        <v>Student</v>
      </c>
    </row>
    <row r="90" spans="1:20" x14ac:dyDescent="0.2">
      <c r="A90" s="2" t="s">
        <v>49</v>
      </c>
      <c r="B90" s="2" t="s">
        <v>50</v>
      </c>
      <c r="C90" s="2" t="s">
        <v>49</v>
      </c>
      <c r="D90" s="2" t="s">
        <v>52</v>
      </c>
      <c r="E90" s="2" t="s">
        <v>52</v>
      </c>
      <c r="F90" s="2" t="s">
        <v>52</v>
      </c>
      <c r="G90" s="2" t="s">
        <v>52</v>
      </c>
      <c r="I90" s="12">
        <f>SUM(COUNTIFS(A90:G90,{"Yes";"Yes maybe"}))</f>
        <v>3</v>
      </c>
      <c r="K90" s="2">
        <v>1</v>
      </c>
      <c r="L90" s="2">
        <v>6</v>
      </c>
      <c r="M90" s="2">
        <v>3</v>
      </c>
      <c r="O90" t="str">
        <f t="shared" si="2"/>
        <v/>
      </c>
      <c r="P90">
        <f t="shared" si="3"/>
        <v>3.3333333333333335</v>
      </c>
      <c r="R90" s="2" t="str">
        <f>IF(I90&gt;=5,Form!AP90,"")</f>
        <v/>
      </c>
      <c r="S90" s="2" t="str">
        <f>IF(I90&gt;=5,Form!AR90,"")</f>
        <v/>
      </c>
      <c r="T90" s="2" t="str">
        <f>IF(I90&gt;=5,Form!AS90,"")</f>
        <v/>
      </c>
    </row>
    <row r="91" spans="1:20" x14ac:dyDescent="0.2">
      <c r="A91" s="2" t="s">
        <v>49</v>
      </c>
      <c r="B91" s="2" t="s">
        <v>68</v>
      </c>
      <c r="C91" s="2" t="s">
        <v>49</v>
      </c>
      <c r="D91" s="2" t="s">
        <v>49</v>
      </c>
      <c r="E91" s="2" t="s">
        <v>49</v>
      </c>
      <c r="F91" s="2" t="s">
        <v>49</v>
      </c>
      <c r="G91" s="2" t="s">
        <v>49</v>
      </c>
      <c r="I91" s="12">
        <f>SUM(COUNTIFS(A91:G91,{"Yes";"Yes maybe"}))</f>
        <v>6</v>
      </c>
      <c r="K91" s="2">
        <v>1</v>
      </c>
      <c r="L91" s="2">
        <v>2</v>
      </c>
      <c r="M91" s="2">
        <v>2</v>
      </c>
      <c r="O91">
        <f t="shared" si="2"/>
        <v>1.6666666666666667</v>
      </c>
      <c r="P91" t="str">
        <f t="shared" si="3"/>
        <v/>
      </c>
      <c r="R91" s="2" t="str">
        <f>IF(I91&gt;=5,Form!AP91,"")</f>
        <v>Between 20 and 30</v>
      </c>
      <c r="S91" s="2" t="str">
        <f>IF(I91&gt;=5,Form!AR91,"")</f>
        <v>Female</v>
      </c>
      <c r="T91" s="2" t="str">
        <f>IF(I91&gt;=5,Form!AS91,"")</f>
        <v>Student</v>
      </c>
    </row>
    <row r="92" spans="1:20" x14ac:dyDescent="0.2">
      <c r="A92" s="2" t="s">
        <v>52</v>
      </c>
      <c r="B92" s="2" t="s">
        <v>68</v>
      </c>
      <c r="C92" s="2" t="s">
        <v>52</v>
      </c>
      <c r="D92" s="2" t="s">
        <v>49</v>
      </c>
      <c r="E92" s="2" t="s">
        <v>52</v>
      </c>
      <c r="F92" s="2" t="s">
        <v>52</v>
      </c>
      <c r="G92" s="2" t="s">
        <v>49</v>
      </c>
      <c r="I92" s="12">
        <f>SUM(COUNTIFS(A92:G92,{"Yes";"Yes maybe"}))</f>
        <v>2</v>
      </c>
      <c r="K92" s="2">
        <v>3</v>
      </c>
      <c r="L92" s="2">
        <v>1</v>
      </c>
      <c r="M92" s="2">
        <v>4</v>
      </c>
      <c r="O92" t="str">
        <f t="shared" si="2"/>
        <v/>
      </c>
      <c r="P92">
        <f t="shared" si="3"/>
        <v>2.6666666666666665</v>
      </c>
      <c r="R92" s="2" t="str">
        <f>IF(I92&gt;=5,Form!AP92,"")</f>
        <v/>
      </c>
      <c r="S92" s="2" t="str">
        <f>IF(I92&gt;=5,Form!AR92,"")</f>
        <v/>
      </c>
      <c r="T92" s="2" t="str">
        <f>IF(I92&gt;=5,Form!AS92,"")</f>
        <v/>
      </c>
    </row>
    <row r="93" spans="1:20" x14ac:dyDescent="0.2">
      <c r="A93" s="2" t="s">
        <v>49</v>
      </c>
      <c r="B93" s="2" t="s">
        <v>68</v>
      </c>
      <c r="C93" s="2" t="s">
        <v>52</v>
      </c>
      <c r="D93" s="2" t="s">
        <v>49</v>
      </c>
      <c r="E93" s="2" t="s">
        <v>52</v>
      </c>
      <c r="F93" s="2" t="s">
        <v>52</v>
      </c>
      <c r="G93" s="2" t="s">
        <v>49</v>
      </c>
      <c r="I93" s="12">
        <f>SUM(COUNTIFS(A93:G93,{"Yes";"Yes maybe"}))</f>
        <v>3</v>
      </c>
      <c r="K93" s="2">
        <v>4</v>
      </c>
      <c r="L93" s="2">
        <v>5</v>
      </c>
      <c r="M93" s="2">
        <v>5</v>
      </c>
      <c r="O93" t="str">
        <f t="shared" si="2"/>
        <v/>
      </c>
      <c r="P93">
        <f t="shared" si="3"/>
        <v>4.666666666666667</v>
      </c>
      <c r="R93" s="2" t="str">
        <f>IF(I93&gt;=5,Form!AP93,"")</f>
        <v/>
      </c>
      <c r="S93" s="2" t="str">
        <f>IF(I93&gt;=5,Form!AR93,"")</f>
        <v/>
      </c>
      <c r="T93" s="2" t="str">
        <f>IF(I93&gt;=5,Form!AS93,"")</f>
        <v/>
      </c>
    </row>
    <row r="94" spans="1:20" x14ac:dyDescent="0.2">
      <c r="A94" s="2" t="s">
        <v>52</v>
      </c>
      <c r="B94" s="2" t="s">
        <v>68</v>
      </c>
      <c r="C94" s="2" t="s">
        <v>49</v>
      </c>
      <c r="D94" s="2" t="s">
        <v>49</v>
      </c>
      <c r="E94" s="2" t="s">
        <v>52</v>
      </c>
      <c r="F94" s="2" t="s">
        <v>52</v>
      </c>
      <c r="G94" s="2" t="s">
        <v>49</v>
      </c>
      <c r="I94" s="12">
        <f>SUM(COUNTIFS(A94:G94,{"Yes";"Yes maybe"}))</f>
        <v>3</v>
      </c>
      <c r="K94" s="2">
        <v>1</v>
      </c>
      <c r="L94" s="2">
        <v>3</v>
      </c>
      <c r="M94" s="2">
        <v>2</v>
      </c>
      <c r="O94" t="str">
        <f t="shared" si="2"/>
        <v/>
      </c>
      <c r="P94">
        <f t="shared" si="3"/>
        <v>2</v>
      </c>
      <c r="R94" s="2" t="str">
        <f>IF(I94&gt;=5,Form!AP94,"")</f>
        <v/>
      </c>
      <c r="S94" s="2" t="str">
        <f>IF(I94&gt;=5,Form!AR94,"")</f>
        <v/>
      </c>
      <c r="T94" s="2" t="str">
        <f>IF(I94&gt;=5,Form!AS94,"")</f>
        <v/>
      </c>
    </row>
    <row r="95" spans="1:20" x14ac:dyDescent="0.2">
      <c r="A95" s="2" t="s">
        <v>49</v>
      </c>
      <c r="B95" s="2" t="s">
        <v>68</v>
      </c>
      <c r="C95" s="2" t="s">
        <v>52</v>
      </c>
      <c r="D95" s="2" t="s">
        <v>52</v>
      </c>
      <c r="E95" s="2" t="s">
        <v>52</v>
      </c>
      <c r="F95" s="2" t="s">
        <v>52</v>
      </c>
      <c r="G95" s="2" t="s">
        <v>52</v>
      </c>
      <c r="I95" s="12">
        <f>SUM(COUNTIFS(A95:G95,{"Yes";"Yes maybe"}))</f>
        <v>1</v>
      </c>
      <c r="K95" s="2">
        <v>4</v>
      </c>
      <c r="L95" s="2">
        <v>4</v>
      </c>
      <c r="M95" s="2">
        <v>5</v>
      </c>
      <c r="O95" t="str">
        <f t="shared" si="2"/>
        <v/>
      </c>
      <c r="P95">
        <f t="shared" si="3"/>
        <v>4.333333333333333</v>
      </c>
      <c r="R95" s="2" t="str">
        <f>IF(I95&gt;=5,Form!AP95,"")</f>
        <v/>
      </c>
      <c r="S95" s="2" t="str">
        <f>IF(I95&gt;=5,Form!AR95,"")</f>
        <v/>
      </c>
      <c r="T95" s="2" t="str">
        <f>IF(I95&gt;=5,Form!AS95,"")</f>
        <v/>
      </c>
    </row>
    <row r="96" spans="1:20" x14ac:dyDescent="0.2">
      <c r="A96" s="2" t="s">
        <v>52</v>
      </c>
      <c r="B96" s="2" t="s">
        <v>68</v>
      </c>
      <c r="C96" s="2" t="s">
        <v>52</v>
      </c>
      <c r="D96" s="2" t="s">
        <v>52</v>
      </c>
      <c r="E96" s="2" t="s">
        <v>49</v>
      </c>
      <c r="F96" s="2" t="s">
        <v>52</v>
      </c>
      <c r="G96" s="2" t="s">
        <v>52</v>
      </c>
      <c r="I96" s="12">
        <f>SUM(COUNTIFS(A96:G96,{"Yes";"Yes maybe"}))</f>
        <v>1</v>
      </c>
      <c r="K96" s="2">
        <v>1</v>
      </c>
      <c r="L96" s="2">
        <v>4</v>
      </c>
      <c r="M96" s="2">
        <v>4</v>
      </c>
      <c r="O96" t="str">
        <f t="shared" si="2"/>
        <v/>
      </c>
      <c r="P96">
        <f t="shared" si="3"/>
        <v>3</v>
      </c>
      <c r="R96" s="2" t="str">
        <f>IF(I96&gt;=5,Form!AP96,"")</f>
        <v/>
      </c>
      <c r="S96" s="2" t="str">
        <f>IF(I96&gt;=5,Form!AR96,"")</f>
        <v/>
      </c>
      <c r="T96" s="2" t="str">
        <f>IF(I96&gt;=5,Form!AS96,"")</f>
        <v/>
      </c>
    </row>
    <row r="97" spans="1:20" x14ac:dyDescent="0.2">
      <c r="A97" s="2" t="s">
        <v>52</v>
      </c>
      <c r="B97" s="2" t="s">
        <v>68</v>
      </c>
      <c r="C97" s="2" t="s">
        <v>52</v>
      </c>
      <c r="D97" s="2" t="s">
        <v>49</v>
      </c>
      <c r="E97" s="2" t="s">
        <v>52</v>
      </c>
      <c r="F97" s="2" t="s">
        <v>52</v>
      </c>
      <c r="G97" s="2" t="s">
        <v>49</v>
      </c>
      <c r="I97" s="12">
        <f>SUM(COUNTIFS(A97:G97,{"Yes";"Yes maybe"}))</f>
        <v>2</v>
      </c>
      <c r="K97" s="2">
        <v>1</v>
      </c>
      <c r="L97" s="2">
        <v>2</v>
      </c>
      <c r="M97" s="2">
        <v>6</v>
      </c>
      <c r="O97" t="str">
        <f t="shared" si="2"/>
        <v/>
      </c>
      <c r="P97">
        <f t="shared" si="3"/>
        <v>3</v>
      </c>
      <c r="R97" s="2" t="str">
        <f>IF(I97&gt;=5,Form!AP97,"")</f>
        <v/>
      </c>
      <c r="S97" s="2" t="str">
        <f>IF(I97&gt;=5,Form!AR97,"")</f>
        <v/>
      </c>
      <c r="T97" s="2" t="str">
        <f>IF(I97&gt;=5,Form!AS97,"")</f>
        <v/>
      </c>
    </row>
    <row r="98" spans="1:20" x14ac:dyDescent="0.2">
      <c r="A98" s="2" t="s">
        <v>52</v>
      </c>
      <c r="B98" s="2" t="s">
        <v>68</v>
      </c>
      <c r="C98" s="2" t="s">
        <v>52</v>
      </c>
      <c r="D98" s="2" t="s">
        <v>49</v>
      </c>
      <c r="E98" s="2" t="s">
        <v>52</v>
      </c>
      <c r="F98" s="2" t="s">
        <v>52</v>
      </c>
      <c r="G98" s="2" t="s">
        <v>49</v>
      </c>
      <c r="I98" s="12">
        <f>SUM(COUNTIFS(A98:G98,{"Yes";"Yes maybe"}))</f>
        <v>2</v>
      </c>
      <c r="K98" s="2">
        <v>1</v>
      </c>
      <c r="L98" s="2">
        <v>5</v>
      </c>
      <c r="M98" s="2">
        <v>3</v>
      </c>
      <c r="O98" t="str">
        <f t="shared" si="2"/>
        <v/>
      </c>
      <c r="P98">
        <f t="shared" si="3"/>
        <v>3</v>
      </c>
      <c r="R98" s="2" t="str">
        <f>IF(I98&gt;=5,Form!AP98,"")</f>
        <v/>
      </c>
      <c r="S98" s="2" t="str">
        <f>IF(I98&gt;=5,Form!AR98,"")</f>
        <v/>
      </c>
      <c r="T98" s="2" t="str">
        <f>IF(I98&gt;=5,Form!AS98,"")</f>
        <v/>
      </c>
    </row>
    <row r="99" spans="1:20" x14ac:dyDescent="0.2">
      <c r="A99" s="2" t="s">
        <v>49</v>
      </c>
      <c r="B99" s="2" t="s">
        <v>68</v>
      </c>
      <c r="C99" s="2" t="s">
        <v>52</v>
      </c>
      <c r="D99" s="2" t="s">
        <v>52</v>
      </c>
      <c r="E99" s="2" t="s">
        <v>52</v>
      </c>
      <c r="F99" s="2" t="s">
        <v>52</v>
      </c>
      <c r="G99" s="2" t="s">
        <v>49</v>
      </c>
      <c r="I99" s="12">
        <f>SUM(COUNTIFS(A99:G99,{"Yes";"Yes maybe"}))</f>
        <v>2</v>
      </c>
      <c r="K99" s="2">
        <v>1</v>
      </c>
      <c r="L99" s="2">
        <v>6</v>
      </c>
      <c r="M99" s="2">
        <v>3</v>
      </c>
      <c r="O99" t="str">
        <f t="shared" si="2"/>
        <v/>
      </c>
      <c r="P99">
        <f t="shared" si="3"/>
        <v>3.3333333333333335</v>
      </c>
      <c r="R99" s="2" t="str">
        <f>IF(I99&gt;=5,Form!AP99,"")</f>
        <v/>
      </c>
      <c r="S99" s="2" t="str">
        <f>IF(I99&gt;=5,Form!AR99,"")</f>
        <v/>
      </c>
      <c r="T99" s="2" t="str">
        <f>IF(I99&gt;=5,Form!AS99,"")</f>
        <v/>
      </c>
    </row>
    <row r="100" spans="1:20" x14ac:dyDescent="0.2">
      <c r="B100" s="2" t="s">
        <v>68</v>
      </c>
      <c r="C100" s="2" t="s">
        <v>52</v>
      </c>
      <c r="D100" s="2" t="s">
        <v>52</v>
      </c>
      <c r="E100" s="2" t="s">
        <v>52</v>
      </c>
      <c r="F100" s="2" t="s">
        <v>52</v>
      </c>
      <c r="G100" s="2" t="s">
        <v>49</v>
      </c>
      <c r="I100" s="12">
        <f>SUM(COUNTIFS(A100:G100,{"Yes";"Yes maybe"}))</f>
        <v>1</v>
      </c>
      <c r="K100" s="2">
        <v>2</v>
      </c>
      <c r="L100" s="2">
        <v>5</v>
      </c>
      <c r="M100" s="2">
        <v>5</v>
      </c>
      <c r="O100" t="str">
        <f t="shared" si="2"/>
        <v/>
      </c>
      <c r="P100">
        <f t="shared" si="3"/>
        <v>4</v>
      </c>
      <c r="R100" s="2" t="str">
        <f>IF(I100&gt;=5,Form!AP100,"")</f>
        <v/>
      </c>
      <c r="S100" s="2" t="str">
        <f>IF(I100&gt;=5,Form!AR100,"")</f>
        <v/>
      </c>
      <c r="T100" s="2" t="str">
        <f>IF(I100&gt;=5,Form!AS100,"")</f>
        <v/>
      </c>
    </row>
    <row r="101" spans="1:20" x14ac:dyDescent="0.2">
      <c r="A101" s="2" t="s">
        <v>49</v>
      </c>
      <c r="B101" s="2" t="s">
        <v>50</v>
      </c>
      <c r="C101" s="2" t="s">
        <v>49</v>
      </c>
      <c r="D101" s="2" t="s">
        <v>49</v>
      </c>
      <c r="E101" s="2" t="s">
        <v>52</v>
      </c>
      <c r="F101" s="2" t="s">
        <v>49</v>
      </c>
      <c r="I101" s="12">
        <f>SUM(COUNTIFS(A101:G101,{"Yes";"Yes maybe"}))</f>
        <v>5</v>
      </c>
      <c r="K101" s="2">
        <v>1</v>
      </c>
      <c r="L101" s="2">
        <v>3</v>
      </c>
      <c r="M101" s="2">
        <v>4</v>
      </c>
      <c r="O101">
        <f t="shared" si="2"/>
        <v>2.6666666666666665</v>
      </c>
      <c r="P101" t="str">
        <f t="shared" si="3"/>
        <v/>
      </c>
      <c r="R101" s="2" t="str">
        <f>IF(I101&gt;=5,Form!AP101,"")</f>
        <v>Between 20 and 30</v>
      </c>
      <c r="S101" s="2" t="str">
        <f>IF(I101&gt;=5,Form!AR101,"")</f>
        <v>Male</v>
      </c>
      <c r="T101" s="2" t="str">
        <f>IF(I101&gt;=5,Form!AS101,"")</f>
        <v>Student</v>
      </c>
    </row>
    <row r="102" spans="1:20" x14ac:dyDescent="0.2">
      <c r="A102" s="2" t="s">
        <v>49</v>
      </c>
      <c r="B102" s="2" t="s">
        <v>68</v>
      </c>
      <c r="C102" s="2" t="s">
        <v>52</v>
      </c>
      <c r="D102" s="2" t="s">
        <v>49</v>
      </c>
      <c r="E102" s="2" t="s">
        <v>49</v>
      </c>
      <c r="F102" s="2" t="s">
        <v>49</v>
      </c>
      <c r="G102" s="2" t="s">
        <v>52</v>
      </c>
      <c r="I102" s="12">
        <f>SUM(COUNTIFS(A102:G102,{"Yes";"Yes maybe"}))</f>
        <v>4</v>
      </c>
      <c r="K102" s="2">
        <v>2</v>
      </c>
      <c r="L102" s="2">
        <v>1</v>
      </c>
      <c r="M102" s="2">
        <v>6</v>
      </c>
      <c r="O102" t="str">
        <f t="shared" si="2"/>
        <v/>
      </c>
      <c r="P102">
        <f t="shared" si="3"/>
        <v>3</v>
      </c>
      <c r="R102" s="2" t="str">
        <f>IF(I102&gt;=5,Form!AP102,"")</f>
        <v/>
      </c>
      <c r="S102" s="2" t="str">
        <f>IF(I102&gt;=5,Form!AR102,"")</f>
        <v/>
      </c>
      <c r="T102" s="2" t="str">
        <f>IF(I102&gt;=5,Form!AS102,"")</f>
        <v/>
      </c>
    </row>
    <row r="103" spans="1:20" x14ac:dyDescent="0.2">
      <c r="A103" s="2" t="s">
        <v>49</v>
      </c>
      <c r="B103" s="2" t="s">
        <v>68</v>
      </c>
      <c r="C103" s="2" t="s">
        <v>49</v>
      </c>
      <c r="D103" s="2" t="s">
        <v>49</v>
      </c>
      <c r="E103" s="2" t="s">
        <v>49</v>
      </c>
      <c r="F103" s="2" t="s">
        <v>49</v>
      </c>
      <c r="G103" s="2" t="s">
        <v>49</v>
      </c>
      <c r="I103" s="12">
        <f>SUM(COUNTIFS(A103:G103,{"Yes";"Yes maybe"}))</f>
        <v>6</v>
      </c>
      <c r="K103" s="2">
        <v>1</v>
      </c>
      <c r="L103" s="2">
        <v>3</v>
      </c>
      <c r="M103" s="2">
        <v>3</v>
      </c>
      <c r="O103">
        <f t="shared" si="2"/>
        <v>2.3333333333333335</v>
      </c>
      <c r="P103" t="str">
        <f t="shared" si="3"/>
        <v/>
      </c>
      <c r="R103" s="2" t="str">
        <f>IF(I103&gt;=5,Form!AP103,"")</f>
        <v>Between 20 and 30</v>
      </c>
      <c r="S103" s="2" t="str">
        <f>IF(I103&gt;=5,Form!AR103,"")</f>
        <v>Female</v>
      </c>
      <c r="T103" s="2" t="str">
        <f>IF(I103&gt;=5,Form!AS103,"")</f>
        <v>Student</v>
      </c>
    </row>
    <row r="104" spans="1:20" x14ac:dyDescent="0.2">
      <c r="A104" s="2" t="s">
        <v>52</v>
      </c>
      <c r="B104" s="2" t="s">
        <v>68</v>
      </c>
      <c r="C104" s="2" t="s">
        <v>52</v>
      </c>
      <c r="D104" s="2" t="s">
        <v>52</v>
      </c>
      <c r="E104" s="2" t="s">
        <v>49</v>
      </c>
      <c r="F104" s="2" t="s">
        <v>52</v>
      </c>
      <c r="G104" s="2" t="s">
        <v>52</v>
      </c>
      <c r="I104" s="12">
        <f>SUM(COUNTIFS(A104:G104,{"Yes";"Yes maybe"}))</f>
        <v>1</v>
      </c>
      <c r="K104" s="2">
        <v>1</v>
      </c>
      <c r="L104" s="2">
        <v>4</v>
      </c>
      <c r="M104" s="2">
        <v>5</v>
      </c>
      <c r="O104" t="str">
        <f t="shared" si="2"/>
        <v/>
      </c>
      <c r="P104">
        <f t="shared" si="3"/>
        <v>3.3333333333333335</v>
      </c>
      <c r="R104" s="2" t="str">
        <f>IF(I104&gt;=5,Form!AP104,"")</f>
        <v/>
      </c>
      <c r="S104" s="2" t="str">
        <f>IF(I104&gt;=5,Form!AR104,"")</f>
        <v/>
      </c>
      <c r="T104" s="2" t="str">
        <f>IF(I104&gt;=5,Form!AS104,"")</f>
        <v/>
      </c>
    </row>
    <row r="105" spans="1:20" x14ac:dyDescent="0.2">
      <c r="A105" s="2" t="s">
        <v>49</v>
      </c>
      <c r="B105" s="2" t="s">
        <v>68</v>
      </c>
      <c r="C105" s="2" t="s">
        <v>52</v>
      </c>
      <c r="D105" s="2" t="s">
        <v>49</v>
      </c>
      <c r="E105" s="2" t="s">
        <v>52</v>
      </c>
      <c r="F105" s="2" t="s">
        <v>52</v>
      </c>
      <c r="G105" s="2" t="s">
        <v>49</v>
      </c>
      <c r="I105" s="12">
        <f>SUM(COUNTIFS(A105:G105,{"Yes";"Yes maybe"}))</f>
        <v>3</v>
      </c>
      <c r="K105" s="2">
        <v>2</v>
      </c>
      <c r="L105" s="2">
        <v>6</v>
      </c>
      <c r="M105" s="2">
        <v>1</v>
      </c>
      <c r="O105" t="str">
        <f t="shared" si="2"/>
        <v/>
      </c>
      <c r="P105">
        <f t="shared" si="3"/>
        <v>3</v>
      </c>
      <c r="R105" s="2" t="str">
        <f>IF(I105&gt;=5,Form!AP105,"")</f>
        <v/>
      </c>
      <c r="S105" s="2" t="str">
        <f>IF(I105&gt;=5,Form!AR105,"")</f>
        <v/>
      </c>
      <c r="T105" s="2" t="str">
        <f>IF(I105&gt;=5,Form!AS105,"")</f>
        <v/>
      </c>
    </row>
    <row r="106" spans="1:20" x14ac:dyDescent="0.2">
      <c r="A106" s="2" t="s">
        <v>49</v>
      </c>
      <c r="B106" s="2" t="s">
        <v>68</v>
      </c>
      <c r="C106" s="2" t="s">
        <v>52</v>
      </c>
      <c r="D106" s="2" t="s">
        <v>49</v>
      </c>
      <c r="E106" s="2" t="s">
        <v>49</v>
      </c>
      <c r="F106" s="2" t="s">
        <v>49</v>
      </c>
      <c r="G106" s="2" t="s">
        <v>49</v>
      </c>
      <c r="I106" s="12">
        <f>SUM(COUNTIFS(A106:G106,{"Yes";"Yes maybe"}))</f>
        <v>5</v>
      </c>
      <c r="K106" s="2">
        <v>1</v>
      </c>
      <c r="L106" s="2">
        <v>3</v>
      </c>
      <c r="M106" s="2">
        <v>2</v>
      </c>
      <c r="O106">
        <f t="shared" si="2"/>
        <v>2</v>
      </c>
      <c r="P106" t="str">
        <f t="shared" si="3"/>
        <v/>
      </c>
      <c r="R106" s="2" t="str">
        <f>IF(I106&gt;=5,Form!AP106,"")</f>
        <v>Between 20 and 30</v>
      </c>
      <c r="S106" s="2" t="str">
        <f>IF(I106&gt;=5,Form!AR106,"")</f>
        <v>Female</v>
      </c>
      <c r="T106" s="2" t="str">
        <f>IF(I106&gt;=5,Form!AS106,"")</f>
        <v>Student</v>
      </c>
    </row>
    <row r="107" spans="1:20" x14ac:dyDescent="0.2">
      <c r="A107" s="2" t="s">
        <v>49</v>
      </c>
      <c r="B107" s="2" t="s">
        <v>50</v>
      </c>
      <c r="C107" s="2" t="s">
        <v>49</v>
      </c>
      <c r="D107" s="2" t="s">
        <v>52</v>
      </c>
      <c r="E107" s="2" t="s">
        <v>52</v>
      </c>
      <c r="F107" s="2" t="s">
        <v>49</v>
      </c>
      <c r="G107" s="2" t="s">
        <v>49</v>
      </c>
      <c r="I107" s="12">
        <f>SUM(COUNTIFS(A107:G107,{"Yes";"Yes maybe"}))</f>
        <v>5</v>
      </c>
      <c r="K107" s="2">
        <v>1</v>
      </c>
      <c r="L107" s="2">
        <v>4</v>
      </c>
      <c r="M107" s="2">
        <v>5</v>
      </c>
      <c r="O107">
        <f t="shared" si="2"/>
        <v>3.3333333333333335</v>
      </c>
      <c r="P107" t="str">
        <f t="shared" si="3"/>
        <v/>
      </c>
      <c r="R107" s="2" t="str">
        <f>IF(I107&gt;=5,Form!AP107,"")</f>
        <v>Under 20</v>
      </c>
      <c r="S107" s="2" t="str">
        <f>IF(I107&gt;=5,Form!AR107,"")</f>
        <v>Female</v>
      </c>
      <c r="T107" s="2" t="str">
        <f>IF(I107&gt;=5,Form!AS107,"")</f>
        <v>Staff</v>
      </c>
    </row>
    <row r="108" spans="1:20" x14ac:dyDescent="0.2">
      <c r="A108" s="2" t="s">
        <v>52</v>
      </c>
      <c r="B108" s="2" t="s">
        <v>68</v>
      </c>
      <c r="C108" s="2" t="s">
        <v>52</v>
      </c>
      <c r="D108" s="2" t="s">
        <v>52</v>
      </c>
      <c r="E108" s="2" t="s">
        <v>49</v>
      </c>
      <c r="F108" s="2" t="s">
        <v>49</v>
      </c>
      <c r="G108" s="2" t="s">
        <v>49</v>
      </c>
      <c r="I108" s="12">
        <f>SUM(COUNTIFS(A108:G108,{"Yes";"Yes maybe"}))</f>
        <v>3</v>
      </c>
      <c r="K108" s="2">
        <v>1</v>
      </c>
      <c r="L108" s="2">
        <v>6</v>
      </c>
      <c r="M108" s="2">
        <v>5</v>
      </c>
      <c r="O108" t="str">
        <f t="shared" si="2"/>
        <v/>
      </c>
      <c r="P108">
        <f t="shared" si="3"/>
        <v>4</v>
      </c>
      <c r="R108" s="2" t="str">
        <f>IF(I108&gt;=5,Form!AP108,"")</f>
        <v/>
      </c>
      <c r="S108" s="2" t="str">
        <f>IF(I108&gt;=5,Form!AR108,"")</f>
        <v/>
      </c>
      <c r="T108" s="2" t="str">
        <f>IF(I108&gt;=5,Form!AS108,"")</f>
        <v/>
      </c>
    </row>
    <row r="109" spans="1:20" x14ac:dyDescent="0.2">
      <c r="A109" s="2" t="s">
        <v>52</v>
      </c>
      <c r="B109" s="2" t="s">
        <v>68</v>
      </c>
      <c r="C109" s="2" t="s">
        <v>52</v>
      </c>
      <c r="D109" s="2" t="s">
        <v>49</v>
      </c>
      <c r="E109" s="2" t="s">
        <v>52</v>
      </c>
      <c r="F109" s="2" t="s">
        <v>52</v>
      </c>
      <c r="G109" s="2" t="s">
        <v>49</v>
      </c>
      <c r="I109" s="12">
        <f>SUM(COUNTIFS(A109:G109,{"Yes";"Yes maybe"}))</f>
        <v>2</v>
      </c>
      <c r="K109" s="2">
        <v>1</v>
      </c>
      <c r="L109" s="2">
        <v>5</v>
      </c>
      <c r="M109" s="2">
        <v>2</v>
      </c>
      <c r="O109" t="str">
        <f t="shared" si="2"/>
        <v/>
      </c>
      <c r="P109">
        <f t="shared" si="3"/>
        <v>2.6666666666666665</v>
      </c>
      <c r="R109" s="2" t="str">
        <f>IF(I109&gt;=5,Form!AP109,"")</f>
        <v/>
      </c>
      <c r="S109" s="2" t="str">
        <f>IF(I109&gt;=5,Form!AR109,"")</f>
        <v/>
      </c>
      <c r="T109" s="2" t="str">
        <f>IF(I109&gt;=5,Form!AS109,"")</f>
        <v/>
      </c>
    </row>
    <row r="110" spans="1:20" x14ac:dyDescent="0.2">
      <c r="A110" s="2" t="s">
        <v>52</v>
      </c>
      <c r="B110" s="2" t="s">
        <v>68</v>
      </c>
      <c r="C110" s="2" t="s">
        <v>52</v>
      </c>
      <c r="D110" s="2" t="s">
        <v>52</v>
      </c>
      <c r="E110" s="2" t="s">
        <v>49</v>
      </c>
      <c r="F110" s="2" t="s">
        <v>49</v>
      </c>
      <c r="G110" s="2" t="s">
        <v>52</v>
      </c>
      <c r="I110" s="12">
        <f>SUM(COUNTIFS(A110:G110,{"Yes";"Yes maybe"}))</f>
        <v>2</v>
      </c>
      <c r="K110" s="2">
        <v>1</v>
      </c>
      <c r="L110" s="2">
        <v>3</v>
      </c>
      <c r="M110" s="2">
        <v>3</v>
      </c>
      <c r="O110" t="str">
        <f t="shared" si="2"/>
        <v/>
      </c>
      <c r="P110">
        <f t="shared" si="3"/>
        <v>2.3333333333333335</v>
      </c>
      <c r="R110" s="2" t="str">
        <f>IF(I110&gt;=5,Form!AP110,"")</f>
        <v/>
      </c>
      <c r="S110" s="2" t="str">
        <f>IF(I110&gt;=5,Form!AR110,"")</f>
        <v/>
      </c>
      <c r="T110" s="2" t="str">
        <f>IF(I110&gt;=5,Form!AS110,"")</f>
        <v/>
      </c>
    </row>
    <row r="111" spans="1:20" x14ac:dyDescent="0.2">
      <c r="A111" s="2" t="s">
        <v>49</v>
      </c>
      <c r="B111" s="2" t="s">
        <v>68</v>
      </c>
      <c r="C111" s="2" t="s">
        <v>52</v>
      </c>
      <c r="D111" s="2" t="s">
        <v>52</v>
      </c>
      <c r="E111" s="2" t="s">
        <v>52</v>
      </c>
      <c r="F111" s="2" t="s">
        <v>52</v>
      </c>
      <c r="G111" s="2" t="s">
        <v>52</v>
      </c>
      <c r="I111" s="12">
        <f>SUM(COUNTIFS(A111:G111,{"Yes";"Yes maybe"}))</f>
        <v>1</v>
      </c>
      <c r="K111" s="2">
        <v>2</v>
      </c>
      <c r="L111" s="2">
        <v>1</v>
      </c>
      <c r="M111" s="2">
        <v>3</v>
      </c>
      <c r="O111" t="str">
        <f t="shared" si="2"/>
        <v/>
      </c>
      <c r="P111">
        <f t="shared" si="3"/>
        <v>2</v>
      </c>
      <c r="R111" s="2" t="str">
        <f>IF(I111&gt;=5,Form!AP111,"")</f>
        <v/>
      </c>
      <c r="S111" s="2" t="str">
        <f>IF(I111&gt;=5,Form!AR111,"")</f>
        <v/>
      </c>
      <c r="T111" s="2" t="str">
        <f>IF(I111&gt;=5,Form!AS111,"")</f>
        <v/>
      </c>
    </row>
    <row r="112" spans="1:20" x14ac:dyDescent="0.2">
      <c r="A112" s="2" t="s">
        <v>52</v>
      </c>
      <c r="B112" s="2" t="s">
        <v>68</v>
      </c>
      <c r="C112" s="2" t="s">
        <v>52</v>
      </c>
      <c r="D112" s="2" t="s">
        <v>52</v>
      </c>
      <c r="E112" s="2" t="s">
        <v>49</v>
      </c>
      <c r="F112" s="2" t="s">
        <v>52</v>
      </c>
      <c r="G112" s="2" t="s">
        <v>49</v>
      </c>
      <c r="I112" s="12">
        <f>SUM(COUNTIFS(A112:G112,{"Yes";"Yes maybe"}))</f>
        <v>2</v>
      </c>
      <c r="K112" s="2">
        <v>1</v>
      </c>
      <c r="L112" s="2">
        <v>5</v>
      </c>
      <c r="M112" s="2">
        <v>5</v>
      </c>
      <c r="O112" t="str">
        <f t="shared" si="2"/>
        <v/>
      </c>
      <c r="P112">
        <f t="shared" si="3"/>
        <v>3.6666666666666665</v>
      </c>
      <c r="R112" s="2" t="str">
        <f>IF(I112&gt;=5,Form!AP112,"")</f>
        <v/>
      </c>
      <c r="S112" s="2" t="str">
        <f>IF(I112&gt;=5,Form!AR112,"")</f>
        <v/>
      </c>
      <c r="T112" s="2" t="str">
        <f>IF(I112&gt;=5,Form!AS112,"")</f>
        <v/>
      </c>
    </row>
    <row r="113" spans="1:20" x14ac:dyDescent="0.2">
      <c r="A113" s="2" t="s">
        <v>52</v>
      </c>
      <c r="B113" s="2" t="s">
        <v>68</v>
      </c>
      <c r="C113" s="2" t="s">
        <v>52</v>
      </c>
      <c r="D113" s="2" t="s">
        <v>49</v>
      </c>
      <c r="E113" s="2" t="s">
        <v>52</v>
      </c>
      <c r="F113" s="2" t="s">
        <v>49</v>
      </c>
      <c r="G113" s="2" t="s">
        <v>49</v>
      </c>
      <c r="I113" s="12">
        <f>SUM(COUNTIFS(A113:G113,{"Yes";"Yes maybe"}))</f>
        <v>3</v>
      </c>
      <c r="K113" s="2">
        <v>3</v>
      </c>
      <c r="L113" s="2">
        <v>4</v>
      </c>
      <c r="M113" s="2">
        <v>5</v>
      </c>
      <c r="O113" t="str">
        <f t="shared" si="2"/>
        <v/>
      </c>
      <c r="P113">
        <f t="shared" si="3"/>
        <v>4</v>
      </c>
      <c r="R113" s="2" t="str">
        <f>IF(I113&gt;=5,Form!AP113,"")</f>
        <v/>
      </c>
      <c r="S113" s="2" t="str">
        <f>IF(I113&gt;=5,Form!AR113,"")</f>
        <v/>
      </c>
      <c r="T113" s="2" t="str">
        <f>IF(I113&gt;=5,Form!AS113,"")</f>
        <v/>
      </c>
    </row>
    <row r="114" spans="1:20" x14ac:dyDescent="0.2">
      <c r="A114" s="2" t="s">
        <v>49</v>
      </c>
      <c r="B114" s="2" t="s">
        <v>50</v>
      </c>
      <c r="C114" s="2" t="s">
        <v>52</v>
      </c>
      <c r="D114" s="2" t="s">
        <v>52</v>
      </c>
      <c r="E114" s="2" t="s">
        <v>52</v>
      </c>
      <c r="F114" s="2" t="s">
        <v>52</v>
      </c>
      <c r="G114" s="2" t="s">
        <v>52</v>
      </c>
      <c r="I114" s="12">
        <f>SUM(COUNTIFS(A114:G114,{"Yes";"Yes maybe"}))</f>
        <v>2</v>
      </c>
      <c r="K114" s="2">
        <v>1</v>
      </c>
      <c r="L114" s="2">
        <v>3</v>
      </c>
      <c r="M114" s="2">
        <v>4</v>
      </c>
      <c r="O114" t="str">
        <f t="shared" si="2"/>
        <v/>
      </c>
      <c r="P114">
        <f t="shared" si="3"/>
        <v>2.6666666666666665</v>
      </c>
      <c r="R114" s="2" t="str">
        <f>IF(I114&gt;=5,Form!AP114,"")</f>
        <v/>
      </c>
      <c r="S114" s="2" t="str">
        <f>IF(I114&gt;=5,Form!AR114,"")</f>
        <v/>
      </c>
      <c r="T114" s="2" t="str">
        <f>IF(I114&gt;=5,Form!AS114,"")</f>
        <v/>
      </c>
    </row>
    <row r="115" spans="1:20" x14ac:dyDescent="0.2">
      <c r="A115" s="2" t="s">
        <v>49</v>
      </c>
      <c r="B115" s="2" t="s">
        <v>68</v>
      </c>
      <c r="C115" s="2" t="s">
        <v>52</v>
      </c>
      <c r="D115" s="2" t="s">
        <v>52</v>
      </c>
      <c r="E115" s="2" t="s">
        <v>52</v>
      </c>
      <c r="F115" s="2" t="s">
        <v>52</v>
      </c>
      <c r="G115" s="2" t="s">
        <v>52</v>
      </c>
      <c r="I115" s="12">
        <f>SUM(COUNTIFS(A115:G115,{"Yes";"Yes maybe"}))</f>
        <v>1</v>
      </c>
      <c r="K115" s="2">
        <v>4</v>
      </c>
      <c r="L115" s="2">
        <v>5</v>
      </c>
      <c r="M115" s="2">
        <v>6</v>
      </c>
      <c r="O115" t="str">
        <f t="shared" si="2"/>
        <v/>
      </c>
      <c r="P115">
        <f t="shared" si="3"/>
        <v>5</v>
      </c>
      <c r="R115" s="2" t="str">
        <f>IF(I115&gt;=5,Form!AP115,"")</f>
        <v/>
      </c>
      <c r="S115" s="2" t="str">
        <f>IF(I115&gt;=5,Form!AR115,"")</f>
        <v/>
      </c>
      <c r="T115" s="2" t="str">
        <f>IF(I115&gt;=5,Form!AS115,"")</f>
        <v/>
      </c>
    </row>
    <row r="116" spans="1:20" x14ac:dyDescent="0.2">
      <c r="A116" s="2" t="s">
        <v>52</v>
      </c>
      <c r="B116" s="2" t="s">
        <v>68</v>
      </c>
      <c r="C116" s="2" t="s">
        <v>52</v>
      </c>
      <c r="D116" s="2" t="s">
        <v>49</v>
      </c>
      <c r="E116" s="2" t="s">
        <v>49</v>
      </c>
      <c r="F116" s="2" t="s">
        <v>52</v>
      </c>
      <c r="G116" s="2" t="s">
        <v>49</v>
      </c>
      <c r="I116" s="12">
        <f>SUM(COUNTIFS(A116:G116,{"Yes";"Yes maybe"}))</f>
        <v>3</v>
      </c>
      <c r="K116" s="2">
        <v>3</v>
      </c>
      <c r="L116" s="2">
        <v>4</v>
      </c>
      <c r="M116" s="2">
        <v>5</v>
      </c>
      <c r="O116" t="str">
        <f t="shared" si="2"/>
        <v/>
      </c>
      <c r="P116">
        <f t="shared" si="3"/>
        <v>4</v>
      </c>
      <c r="R116" s="2" t="str">
        <f>IF(I116&gt;=5,Form!AP116,"")</f>
        <v/>
      </c>
      <c r="S116" s="2" t="str">
        <f>IF(I116&gt;=5,Form!AR116,"")</f>
        <v/>
      </c>
      <c r="T116" s="2" t="str">
        <f>IF(I116&gt;=5,Form!AS116,"")</f>
        <v/>
      </c>
    </row>
    <row r="117" spans="1:20" x14ac:dyDescent="0.2">
      <c r="A117" s="2" t="s">
        <v>49</v>
      </c>
      <c r="B117" s="2" t="s">
        <v>68</v>
      </c>
      <c r="C117" s="2" t="s">
        <v>49</v>
      </c>
      <c r="D117" s="2" t="s">
        <v>49</v>
      </c>
      <c r="E117" s="2" t="s">
        <v>49</v>
      </c>
      <c r="F117" s="2" t="s">
        <v>52</v>
      </c>
      <c r="G117" s="2" t="s">
        <v>49</v>
      </c>
      <c r="I117" s="12">
        <f>SUM(COUNTIFS(A117:G117,{"Yes";"Yes maybe"}))</f>
        <v>5</v>
      </c>
      <c r="K117" s="2">
        <v>1</v>
      </c>
      <c r="L117" s="2">
        <v>3</v>
      </c>
      <c r="M117" s="2">
        <v>1</v>
      </c>
      <c r="O117">
        <f t="shared" si="2"/>
        <v>1.6666666666666667</v>
      </c>
      <c r="P117" t="str">
        <f t="shared" si="3"/>
        <v/>
      </c>
      <c r="R117" s="2" t="str">
        <f>IF(I117&gt;=5,Form!AP117,"")</f>
        <v>Under 20</v>
      </c>
      <c r="S117" s="2" t="str">
        <f>IF(I117&gt;=5,Form!AR117,"")</f>
        <v>Female</v>
      </c>
      <c r="T117" s="2" t="str">
        <f>IF(I117&gt;=5,Form!AS117,"")</f>
        <v>Student</v>
      </c>
    </row>
    <row r="118" spans="1:20" x14ac:dyDescent="0.2">
      <c r="A118" s="2" t="s">
        <v>49</v>
      </c>
      <c r="B118" s="2" t="s">
        <v>68</v>
      </c>
      <c r="C118" s="2" t="s">
        <v>49</v>
      </c>
      <c r="D118" s="2" t="s">
        <v>49</v>
      </c>
      <c r="E118" s="2" t="s">
        <v>52</v>
      </c>
      <c r="F118" s="2" t="s">
        <v>52</v>
      </c>
      <c r="G118" s="2" t="s">
        <v>49</v>
      </c>
      <c r="I118" s="12">
        <f>SUM(COUNTIFS(A118:G118,{"Yes";"Yes maybe"}))</f>
        <v>4</v>
      </c>
      <c r="K118" s="2">
        <v>1</v>
      </c>
      <c r="L118" s="2">
        <v>4</v>
      </c>
      <c r="M118" s="2">
        <v>6</v>
      </c>
      <c r="O118" t="str">
        <f t="shared" si="2"/>
        <v/>
      </c>
      <c r="P118">
        <f t="shared" si="3"/>
        <v>3.6666666666666665</v>
      </c>
      <c r="R118" s="2" t="str">
        <f>IF(I118&gt;=5,Form!AP118,"")</f>
        <v/>
      </c>
      <c r="S118" s="2" t="str">
        <f>IF(I118&gt;=5,Form!AR118,"")</f>
        <v/>
      </c>
      <c r="T118" s="2" t="str">
        <f>IF(I118&gt;=5,Form!AS118,"")</f>
        <v/>
      </c>
    </row>
    <row r="119" spans="1:20" x14ac:dyDescent="0.2">
      <c r="A119" s="2" t="s">
        <v>52</v>
      </c>
      <c r="B119" s="2" t="s">
        <v>68</v>
      </c>
      <c r="C119" s="2" t="s">
        <v>52</v>
      </c>
      <c r="D119" s="2" t="s">
        <v>52</v>
      </c>
      <c r="E119" s="2" t="s">
        <v>52</v>
      </c>
      <c r="F119" s="2" t="s">
        <v>52</v>
      </c>
      <c r="G119" s="2" t="s">
        <v>49</v>
      </c>
      <c r="I119" s="12">
        <f>SUM(COUNTIFS(A119:G119,{"Yes";"Yes maybe"}))</f>
        <v>1</v>
      </c>
      <c r="K119" s="2">
        <v>1</v>
      </c>
      <c r="L119" s="2">
        <v>5</v>
      </c>
      <c r="M119" s="2">
        <v>2</v>
      </c>
      <c r="O119" t="str">
        <f t="shared" si="2"/>
        <v/>
      </c>
      <c r="P119">
        <f t="shared" si="3"/>
        <v>2.6666666666666665</v>
      </c>
      <c r="R119" s="2" t="str">
        <f>IF(I119&gt;=5,Form!AP119,"")</f>
        <v/>
      </c>
      <c r="S119" s="2" t="str">
        <f>IF(I119&gt;=5,Form!AR119,"")</f>
        <v/>
      </c>
      <c r="T119" s="2" t="str">
        <f>IF(I119&gt;=5,Form!AS119,"")</f>
        <v/>
      </c>
    </row>
    <row r="120" spans="1:20" x14ac:dyDescent="0.2">
      <c r="A120" s="2" t="s">
        <v>49</v>
      </c>
      <c r="B120" s="2" t="s">
        <v>68</v>
      </c>
      <c r="C120" s="2" t="s">
        <v>49</v>
      </c>
      <c r="D120" s="2" t="s">
        <v>49</v>
      </c>
      <c r="E120" s="2" t="s">
        <v>52</v>
      </c>
      <c r="F120" s="2" t="s">
        <v>49</v>
      </c>
      <c r="G120" s="2" t="s">
        <v>49</v>
      </c>
      <c r="I120" s="12">
        <f>SUM(COUNTIFS(A120:G120,{"Yes";"Yes maybe"}))</f>
        <v>5</v>
      </c>
      <c r="K120" s="2">
        <v>1</v>
      </c>
      <c r="L120" s="2">
        <v>1</v>
      </c>
      <c r="M120" s="2">
        <v>1</v>
      </c>
      <c r="O120">
        <f t="shared" si="2"/>
        <v>1</v>
      </c>
      <c r="P120" t="str">
        <f t="shared" si="3"/>
        <v/>
      </c>
      <c r="R120" s="2" t="str">
        <f>IF(I120&gt;=5,Form!AP120,"")</f>
        <v>Under 20</v>
      </c>
      <c r="S120" s="2" t="str">
        <f>IF(I120&gt;=5,Form!AR120,"")</f>
        <v>Female</v>
      </c>
      <c r="T120" s="2" t="str">
        <f>IF(I120&gt;=5,Form!AS120,"")</f>
        <v>Student</v>
      </c>
    </row>
    <row r="121" spans="1:20" x14ac:dyDescent="0.2">
      <c r="A121" s="2" t="s">
        <v>49</v>
      </c>
      <c r="B121" s="2" t="s">
        <v>68</v>
      </c>
      <c r="C121" s="2" t="s">
        <v>52</v>
      </c>
      <c r="D121" s="2" t="s">
        <v>52</v>
      </c>
      <c r="E121" s="2" t="s">
        <v>52</v>
      </c>
      <c r="F121" s="2" t="s">
        <v>52</v>
      </c>
      <c r="G121" s="2" t="s">
        <v>52</v>
      </c>
      <c r="I121" s="12">
        <f>SUM(COUNTIFS(A121:G121,{"Yes";"Yes maybe"}))</f>
        <v>1</v>
      </c>
      <c r="K121" s="2">
        <v>1</v>
      </c>
      <c r="L121" s="2">
        <v>3</v>
      </c>
      <c r="M121" s="2">
        <v>5</v>
      </c>
      <c r="O121" t="str">
        <f t="shared" si="2"/>
        <v/>
      </c>
      <c r="P121">
        <f t="shared" si="3"/>
        <v>3</v>
      </c>
      <c r="R121" s="2" t="str">
        <f>IF(I121&gt;=5,Form!AP121,"")</f>
        <v/>
      </c>
      <c r="S121" s="2" t="str">
        <f>IF(I121&gt;=5,Form!AR121,"")</f>
        <v/>
      </c>
      <c r="T121" s="2" t="str">
        <f>IF(I121&gt;=5,Form!AS121,"")</f>
        <v/>
      </c>
    </row>
    <row r="122" spans="1:20" x14ac:dyDescent="0.2">
      <c r="A122" s="2" t="s">
        <v>49</v>
      </c>
      <c r="B122" s="2" t="s">
        <v>68</v>
      </c>
      <c r="C122" s="2" t="s">
        <v>52</v>
      </c>
      <c r="D122" s="2" t="s">
        <v>49</v>
      </c>
      <c r="E122" s="2" t="s">
        <v>49</v>
      </c>
      <c r="F122" s="2" t="s">
        <v>52</v>
      </c>
      <c r="G122" s="2" t="s">
        <v>49</v>
      </c>
      <c r="I122" s="12">
        <f>SUM(COUNTIFS(A122:G122,{"Yes";"Yes maybe"}))</f>
        <v>4</v>
      </c>
      <c r="K122" s="2">
        <v>1</v>
      </c>
      <c r="L122" s="2">
        <v>3</v>
      </c>
      <c r="M122" s="2">
        <v>3</v>
      </c>
      <c r="O122" t="str">
        <f t="shared" si="2"/>
        <v/>
      </c>
      <c r="P122">
        <f t="shared" si="3"/>
        <v>2.3333333333333335</v>
      </c>
      <c r="R122" s="2" t="str">
        <f>IF(I122&gt;=5,Form!AP122,"")</f>
        <v/>
      </c>
      <c r="S122" s="2" t="str">
        <f>IF(I122&gt;=5,Form!AR122,"")</f>
        <v/>
      </c>
      <c r="T122" s="2" t="str">
        <f>IF(I122&gt;=5,Form!AS122,"")</f>
        <v/>
      </c>
    </row>
    <row r="123" spans="1:20" x14ac:dyDescent="0.2">
      <c r="A123" s="2" t="s">
        <v>49</v>
      </c>
      <c r="B123" s="2" t="s">
        <v>50</v>
      </c>
      <c r="C123" s="2" t="s">
        <v>52</v>
      </c>
      <c r="D123" s="2" t="s">
        <v>49</v>
      </c>
      <c r="E123" s="2" t="s">
        <v>52</v>
      </c>
      <c r="F123" s="2" t="s">
        <v>52</v>
      </c>
      <c r="G123" s="2" t="s">
        <v>49</v>
      </c>
      <c r="I123" s="12">
        <f>SUM(COUNTIFS(A123:G123,{"Yes";"Yes maybe"}))</f>
        <v>4</v>
      </c>
      <c r="K123" s="2">
        <v>2</v>
      </c>
      <c r="L123" s="2">
        <v>5</v>
      </c>
      <c r="M123" s="2">
        <v>6</v>
      </c>
      <c r="O123" t="str">
        <f t="shared" si="2"/>
        <v/>
      </c>
      <c r="P123">
        <f t="shared" si="3"/>
        <v>4.333333333333333</v>
      </c>
      <c r="R123" s="2" t="str">
        <f>IF(I123&gt;=5,Form!AP123,"")</f>
        <v/>
      </c>
      <c r="S123" s="2" t="str">
        <f>IF(I123&gt;=5,Form!AR123,"")</f>
        <v/>
      </c>
      <c r="T123" s="2" t="str">
        <f>IF(I123&gt;=5,Form!AS123,"")</f>
        <v/>
      </c>
    </row>
    <row r="124" spans="1:20" x14ac:dyDescent="0.2">
      <c r="A124" s="2" t="s">
        <v>52</v>
      </c>
      <c r="B124" s="2" t="s">
        <v>68</v>
      </c>
      <c r="C124" s="2" t="s">
        <v>52</v>
      </c>
      <c r="D124" s="2" t="s">
        <v>52</v>
      </c>
      <c r="E124" s="2" t="s">
        <v>52</v>
      </c>
      <c r="F124" s="2" t="s">
        <v>52</v>
      </c>
      <c r="G124" s="2" t="s">
        <v>49</v>
      </c>
      <c r="I124" s="12">
        <f>SUM(COUNTIFS(A124:G124,{"Yes";"Yes maybe"}))</f>
        <v>1</v>
      </c>
      <c r="K124" s="2">
        <v>1</v>
      </c>
      <c r="L124" s="2">
        <v>5</v>
      </c>
      <c r="M124" s="2">
        <v>5</v>
      </c>
      <c r="O124" t="str">
        <f t="shared" si="2"/>
        <v/>
      </c>
      <c r="P124">
        <f t="shared" si="3"/>
        <v>3.6666666666666665</v>
      </c>
      <c r="R124" s="2" t="str">
        <f>IF(I124&gt;=5,Form!AP124,"")</f>
        <v/>
      </c>
      <c r="S124" s="2" t="str">
        <f>IF(I124&gt;=5,Form!AR124,"")</f>
        <v/>
      </c>
      <c r="T124" s="2" t="str">
        <f>IF(I124&gt;=5,Form!AS124,"")</f>
        <v/>
      </c>
    </row>
    <row r="125" spans="1:20" x14ac:dyDescent="0.2">
      <c r="A125" s="2" t="s">
        <v>49</v>
      </c>
      <c r="B125" s="2" t="s">
        <v>68</v>
      </c>
      <c r="C125" s="2" t="s">
        <v>52</v>
      </c>
      <c r="D125" s="2" t="s">
        <v>49</v>
      </c>
      <c r="E125" s="2" t="s">
        <v>49</v>
      </c>
      <c r="F125" s="2" t="s">
        <v>52</v>
      </c>
      <c r="G125" s="2" t="s">
        <v>49</v>
      </c>
      <c r="I125" s="12">
        <f>SUM(COUNTIFS(A125:G125,{"Yes";"Yes maybe"}))</f>
        <v>4</v>
      </c>
      <c r="K125" s="2">
        <v>2</v>
      </c>
      <c r="L125" s="2">
        <v>3</v>
      </c>
      <c r="M125" s="2">
        <v>5</v>
      </c>
      <c r="O125" t="str">
        <f t="shared" si="2"/>
        <v/>
      </c>
      <c r="P125">
        <f t="shared" si="3"/>
        <v>3.3333333333333335</v>
      </c>
      <c r="R125" s="2" t="str">
        <f>IF(I125&gt;=5,Form!AP125,"")</f>
        <v/>
      </c>
      <c r="S125" s="2" t="str">
        <f>IF(I125&gt;=5,Form!AR125,"")</f>
        <v/>
      </c>
      <c r="T125" s="2" t="str">
        <f>IF(I125&gt;=5,Form!AS125,"")</f>
        <v/>
      </c>
    </row>
    <row r="126" spans="1:20" x14ac:dyDescent="0.2">
      <c r="A126" s="2" t="s">
        <v>52</v>
      </c>
      <c r="B126" s="2" t="s">
        <v>50</v>
      </c>
      <c r="C126" s="2" t="s">
        <v>49</v>
      </c>
      <c r="D126" s="2" t="s">
        <v>49</v>
      </c>
      <c r="E126" s="2" t="s">
        <v>49</v>
      </c>
      <c r="F126" s="2" t="s">
        <v>52</v>
      </c>
      <c r="G126" s="2" t="s">
        <v>49</v>
      </c>
      <c r="I126" s="12">
        <f>SUM(COUNTIFS(A126:G126,{"Yes";"Yes maybe"}))</f>
        <v>5</v>
      </c>
      <c r="K126" s="2">
        <v>4</v>
      </c>
      <c r="L126" s="2">
        <v>4</v>
      </c>
      <c r="M126" s="2">
        <v>5</v>
      </c>
      <c r="O126">
        <f t="shared" si="2"/>
        <v>4.333333333333333</v>
      </c>
      <c r="P126" t="str">
        <f t="shared" si="3"/>
        <v/>
      </c>
      <c r="R126" s="2" t="str">
        <f>IF(I126&gt;=5,Form!AP126,"")</f>
        <v>Between 20 and 30</v>
      </c>
      <c r="S126" s="2" t="str">
        <f>IF(I126&gt;=5,Form!AR126,"")</f>
        <v>Female</v>
      </c>
      <c r="T126" s="2" t="str">
        <f>IF(I126&gt;=5,Form!AS126,"")</f>
        <v>Student</v>
      </c>
    </row>
    <row r="127" spans="1:20" x14ac:dyDescent="0.2">
      <c r="A127" s="2" t="s">
        <v>52</v>
      </c>
      <c r="B127" s="2" t="s">
        <v>68</v>
      </c>
      <c r="C127" s="2" t="s">
        <v>52</v>
      </c>
      <c r="D127" s="2" t="s">
        <v>52</v>
      </c>
      <c r="E127" s="2" t="s">
        <v>52</v>
      </c>
      <c r="F127" s="2" t="s">
        <v>52</v>
      </c>
      <c r="G127" s="2" t="s">
        <v>52</v>
      </c>
      <c r="I127" s="12">
        <f>SUM(COUNTIFS(A127:G127,{"Yes";"Yes maybe"}))</f>
        <v>0</v>
      </c>
      <c r="K127" s="2">
        <v>1</v>
      </c>
      <c r="L127" s="2">
        <v>4</v>
      </c>
      <c r="M127" s="2">
        <v>4</v>
      </c>
      <c r="O127" t="str">
        <f t="shared" si="2"/>
        <v/>
      </c>
      <c r="P127">
        <f t="shared" si="3"/>
        <v>3</v>
      </c>
      <c r="R127" s="2" t="str">
        <f>IF(I127&gt;=5,Form!AP127,"")</f>
        <v/>
      </c>
      <c r="S127" s="2" t="str">
        <f>IF(I127&gt;=5,Form!AR127,"")</f>
        <v/>
      </c>
      <c r="T127" s="2" t="str">
        <f>IF(I127&gt;=5,Form!AS127,"")</f>
        <v/>
      </c>
    </row>
    <row r="128" spans="1:20" x14ac:dyDescent="0.2">
      <c r="A128" s="2" t="s">
        <v>49</v>
      </c>
      <c r="B128" s="2" t="s">
        <v>68</v>
      </c>
      <c r="C128" s="2" t="s">
        <v>52</v>
      </c>
      <c r="D128" s="2" t="s">
        <v>49</v>
      </c>
      <c r="E128" s="2" t="s">
        <v>52</v>
      </c>
      <c r="F128" s="2" t="s">
        <v>52</v>
      </c>
      <c r="G128" s="2" t="s">
        <v>49</v>
      </c>
      <c r="I128" s="12">
        <f>SUM(COUNTIFS(A128:G128,{"Yes";"Yes maybe"}))</f>
        <v>3</v>
      </c>
      <c r="K128" s="2">
        <v>2</v>
      </c>
      <c r="L128" s="2">
        <v>5</v>
      </c>
      <c r="M128" s="2">
        <v>2</v>
      </c>
      <c r="O128" t="str">
        <f t="shared" si="2"/>
        <v/>
      </c>
      <c r="P128">
        <f t="shared" si="3"/>
        <v>3</v>
      </c>
      <c r="R128" s="2" t="str">
        <f>IF(I128&gt;=5,Form!AP128,"")</f>
        <v/>
      </c>
      <c r="S128" s="2" t="str">
        <f>IF(I128&gt;=5,Form!AR128,"")</f>
        <v/>
      </c>
      <c r="T128" s="2" t="str">
        <f>IF(I128&gt;=5,Form!AS128,"")</f>
        <v/>
      </c>
    </row>
    <row r="129" spans="1:20" x14ac:dyDescent="0.2">
      <c r="A129" s="2" t="s">
        <v>52</v>
      </c>
      <c r="B129" s="2" t="s">
        <v>68</v>
      </c>
      <c r="C129" s="2" t="s">
        <v>49</v>
      </c>
      <c r="D129" s="2" t="s">
        <v>49</v>
      </c>
      <c r="E129" s="2" t="s">
        <v>49</v>
      </c>
      <c r="F129" s="2" t="s">
        <v>52</v>
      </c>
      <c r="G129" s="2" t="s">
        <v>49</v>
      </c>
      <c r="I129" s="12">
        <f>SUM(COUNTIFS(A129:G129,{"Yes";"Yes maybe"}))</f>
        <v>4</v>
      </c>
      <c r="K129" s="2">
        <v>1</v>
      </c>
      <c r="L129" s="2">
        <v>4</v>
      </c>
      <c r="M129" s="2">
        <v>1</v>
      </c>
      <c r="O129" t="str">
        <f t="shared" si="2"/>
        <v/>
      </c>
      <c r="P129">
        <f t="shared" si="3"/>
        <v>2</v>
      </c>
      <c r="R129" s="2" t="str">
        <f>IF(I129&gt;=5,Form!AP129,"")</f>
        <v/>
      </c>
      <c r="S129" s="2" t="str">
        <f>IF(I129&gt;=5,Form!AR129,"")</f>
        <v/>
      </c>
      <c r="T129" s="2" t="str">
        <f>IF(I129&gt;=5,Form!AS129,"")</f>
        <v/>
      </c>
    </row>
    <row r="130" spans="1:20" x14ac:dyDescent="0.2">
      <c r="A130" s="2" t="s">
        <v>52</v>
      </c>
      <c r="B130" s="2" t="s">
        <v>68</v>
      </c>
      <c r="C130" s="2" t="s">
        <v>49</v>
      </c>
      <c r="D130" s="2" t="s">
        <v>49</v>
      </c>
      <c r="E130" s="2" t="s">
        <v>49</v>
      </c>
      <c r="F130" s="2" t="s">
        <v>52</v>
      </c>
      <c r="G130" s="2" t="s">
        <v>49</v>
      </c>
      <c r="I130" s="12">
        <f>SUM(COUNTIFS(A130:G130,{"Yes";"Yes maybe"}))</f>
        <v>4</v>
      </c>
      <c r="K130" s="2">
        <v>1</v>
      </c>
      <c r="L130" s="2">
        <v>3</v>
      </c>
      <c r="M130" s="2">
        <v>2</v>
      </c>
      <c r="O130" t="str">
        <f t="shared" si="2"/>
        <v/>
      </c>
      <c r="P130">
        <f t="shared" si="3"/>
        <v>2</v>
      </c>
      <c r="R130" s="2" t="str">
        <f>IF(I130&gt;=5,Form!AP130,"")</f>
        <v/>
      </c>
      <c r="S130" s="2" t="str">
        <f>IF(I130&gt;=5,Form!AR130,"")</f>
        <v/>
      </c>
      <c r="T130" s="2" t="str">
        <f>IF(I130&gt;=5,Form!AS130,"")</f>
        <v/>
      </c>
    </row>
    <row r="131" spans="1:20" x14ac:dyDescent="0.2">
      <c r="A131" s="2" t="s">
        <v>52</v>
      </c>
      <c r="B131" s="2" t="s">
        <v>68</v>
      </c>
      <c r="C131" s="2" t="s">
        <v>52</v>
      </c>
      <c r="D131" s="2" t="s">
        <v>52</v>
      </c>
      <c r="E131" s="2" t="s">
        <v>52</v>
      </c>
      <c r="F131" s="2" t="s">
        <v>52</v>
      </c>
      <c r="G131" s="2" t="s">
        <v>49</v>
      </c>
      <c r="I131" s="12">
        <f>SUM(COUNTIFS(A131:G131,{"Yes";"Yes maybe"}))</f>
        <v>1</v>
      </c>
      <c r="K131" s="2">
        <v>3</v>
      </c>
      <c r="L131" s="2">
        <v>4</v>
      </c>
      <c r="M131" s="2">
        <v>2</v>
      </c>
      <c r="O131" t="str">
        <f t="shared" ref="O131:O175" si="4">IF(I131&gt;=5,AVERAGE(K131:M131),"")</f>
        <v/>
      </c>
      <c r="P131">
        <f t="shared" ref="P131:P175" si="5">IF(I131&lt;5,AVERAGE(K131:M131),"")</f>
        <v>3</v>
      </c>
      <c r="R131" s="2" t="str">
        <f>IF(I131&gt;=5,Form!AP131,"")</f>
        <v/>
      </c>
      <c r="S131" s="2" t="str">
        <f>IF(I131&gt;=5,Form!AR131,"")</f>
        <v/>
      </c>
      <c r="T131" s="2" t="str">
        <f>IF(I131&gt;=5,Form!AS131,"")</f>
        <v/>
      </c>
    </row>
    <row r="132" spans="1:20" x14ac:dyDescent="0.2">
      <c r="A132" s="2" t="s">
        <v>52</v>
      </c>
      <c r="B132" s="2" t="s">
        <v>50</v>
      </c>
      <c r="C132" s="2" t="s">
        <v>49</v>
      </c>
      <c r="D132" s="2" t="s">
        <v>49</v>
      </c>
      <c r="E132" s="2" t="s">
        <v>49</v>
      </c>
      <c r="F132" s="2" t="s">
        <v>49</v>
      </c>
      <c r="G132" s="2" t="s">
        <v>52</v>
      </c>
      <c r="I132" s="12">
        <f>SUM(COUNTIFS(A132:G132,{"Yes";"Yes maybe"}))</f>
        <v>5</v>
      </c>
      <c r="K132" s="2">
        <v>1</v>
      </c>
      <c r="M132" s="2">
        <v>1</v>
      </c>
      <c r="O132">
        <f t="shared" si="4"/>
        <v>1</v>
      </c>
      <c r="P132" t="str">
        <f t="shared" si="5"/>
        <v/>
      </c>
      <c r="R132" s="2" t="str">
        <f>IF(I132&gt;=5,Form!AP132,"")</f>
        <v>Between 20 and 30</v>
      </c>
      <c r="S132" s="2" t="str">
        <f>IF(I132&gt;=5,Form!AR132,"")</f>
        <v>Male</v>
      </c>
      <c r="T132" s="2" t="str">
        <f>IF(I132&gt;=5,Form!AS132,"")</f>
        <v>Student</v>
      </c>
    </row>
    <row r="133" spans="1:20" x14ac:dyDescent="0.2">
      <c r="A133" s="2" t="s">
        <v>52</v>
      </c>
      <c r="B133" s="2" t="s">
        <v>68</v>
      </c>
      <c r="C133" s="2" t="s">
        <v>52</v>
      </c>
      <c r="D133" s="2" t="s">
        <v>52</v>
      </c>
      <c r="E133" s="2" t="s">
        <v>52</v>
      </c>
      <c r="F133" s="2" t="s">
        <v>49</v>
      </c>
      <c r="G133" s="2" t="s">
        <v>49</v>
      </c>
      <c r="I133" s="12">
        <f>SUM(COUNTIFS(A133:G133,{"Yes";"Yes maybe"}))</f>
        <v>2</v>
      </c>
      <c r="K133" s="2">
        <v>1</v>
      </c>
      <c r="L133" s="2">
        <v>3</v>
      </c>
      <c r="M133" s="2">
        <v>4</v>
      </c>
      <c r="O133" t="str">
        <f t="shared" si="4"/>
        <v/>
      </c>
      <c r="P133">
        <f t="shared" si="5"/>
        <v>2.6666666666666665</v>
      </c>
      <c r="R133" s="2" t="str">
        <f>IF(I133&gt;=5,Form!AP133,"")</f>
        <v/>
      </c>
      <c r="S133" s="2" t="str">
        <f>IF(I133&gt;=5,Form!AR133,"")</f>
        <v/>
      </c>
      <c r="T133" s="2" t="str">
        <f>IF(I133&gt;=5,Form!AS133,"")</f>
        <v/>
      </c>
    </row>
    <row r="134" spans="1:20" x14ac:dyDescent="0.2">
      <c r="A134" s="2" t="s">
        <v>52</v>
      </c>
      <c r="B134" s="2" t="s">
        <v>68</v>
      </c>
      <c r="C134" s="2" t="s">
        <v>52</v>
      </c>
      <c r="D134" s="2" t="s">
        <v>52</v>
      </c>
      <c r="E134" s="2" t="s">
        <v>52</v>
      </c>
      <c r="F134" s="2" t="s">
        <v>52</v>
      </c>
      <c r="G134" s="2" t="s">
        <v>49</v>
      </c>
      <c r="I134" s="12">
        <f>SUM(COUNTIFS(A134:G134,{"Yes";"Yes maybe"}))</f>
        <v>1</v>
      </c>
      <c r="K134" s="2">
        <v>1</v>
      </c>
      <c r="L134" s="2">
        <v>5</v>
      </c>
      <c r="M134" s="2">
        <v>5</v>
      </c>
      <c r="O134" t="str">
        <f t="shared" si="4"/>
        <v/>
      </c>
      <c r="P134">
        <f t="shared" si="5"/>
        <v>3.6666666666666665</v>
      </c>
      <c r="R134" s="2" t="str">
        <f>IF(I134&gt;=5,Form!AP134,"")</f>
        <v/>
      </c>
      <c r="S134" s="2" t="str">
        <f>IF(I134&gt;=5,Form!AR134,"")</f>
        <v/>
      </c>
      <c r="T134" s="2" t="str">
        <f>IF(I134&gt;=5,Form!AS134,"")</f>
        <v/>
      </c>
    </row>
    <row r="135" spans="1:20" x14ac:dyDescent="0.2">
      <c r="A135" s="2" t="s">
        <v>52</v>
      </c>
      <c r="B135" s="2" t="s">
        <v>68</v>
      </c>
      <c r="C135" s="2" t="s">
        <v>52</v>
      </c>
      <c r="D135" s="2" t="s">
        <v>49</v>
      </c>
      <c r="E135" s="2" t="s">
        <v>52</v>
      </c>
      <c r="F135" s="2" t="s">
        <v>52</v>
      </c>
      <c r="G135" s="2" t="s">
        <v>52</v>
      </c>
      <c r="I135" s="12">
        <f>SUM(COUNTIFS(A135:G135,{"Yes";"Yes maybe"}))</f>
        <v>1</v>
      </c>
      <c r="K135" s="2">
        <v>3</v>
      </c>
      <c r="L135" s="2">
        <v>3</v>
      </c>
      <c r="M135" s="2">
        <v>5</v>
      </c>
      <c r="O135" t="str">
        <f t="shared" si="4"/>
        <v/>
      </c>
      <c r="P135">
        <f t="shared" si="5"/>
        <v>3.6666666666666665</v>
      </c>
      <c r="R135" s="2" t="str">
        <f>IF(I135&gt;=5,Form!AP135,"")</f>
        <v/>
      </c>
      <c r="S135" s="2" t="str">
        <f>IF(I135&gt;=5,Form!AR135,"")</f>
        <v/>
      </c>
      <c r="T135" s="2" t="str">
        <f>IF(I135&gt;=5,Form!AS135,"")</f>
        <v/>
      </c>
    </row>
    <row r="136" spans="1:20" x14ac:dyDescent="0.2">
      <c r="A136" s="2" t="s">
        <v>52</v>
      </c>
      <c r="B136" s="2" t="s">
        <v>68</v>
      </c>
      <c r="C136" s="2" t="s">
        <v>52</v>
      </c>
      <c r="D136" s="2" t="s">
        <v>49</v>
      </c>
      <c r="E136" s="2" t="s">
        <v>52</v>
      </c>
      <c r="F136" s="2" t="s">
        <v>52</v>
      </c>
      <c r="G136" s="2" t="s">
        <v>52</v>
      </c>
      <c r="I136" s="12">
        <f>SUM(COUNTIFS(A136:G136,{"Yes";"Yes maybe"}))</f>
        <v>1</v>
      </c>
      <c r="K136" s="2">
        <v>2</v>
      </c>
      <c r="L136" s="2">
        <v>3</v>
      </c>
      <c r="M136" s="2">
        <v>4</v>
      </c>
      <c r="O136" t="str">
        <f t="shared" si="4"/>
        <v/>
      </c>
      <c r="P136">
        <f t="shared" si="5"/>
        <v>3</v>
      </c>
      <c r="R136" s="2" t="str">
        <f>IF(I136&gt;=5,Form!AP136,"")</f>
        <v/>
      </c>
      <c r="S136" s="2" t="str">
        <f>IF(I136&gt;=5,Form!AR136,"")</f>
        <v/>
      </c>
      <c r="T136" s="2" t="str">
        <f>IF(I136&gt;=5,Form!AS136,"")</f>
        <v/>
      </c>
    </row>
    <row r="137" spans="1:20" x14ac:dyDescent="0.2">
      <c r="A137" s="2" t="s">
        <v>52</v>
      </c>
      <c r="B137" s="2" t="s">
        <v>50</v>
      </c>
      <c r="C137" s="2" t="s">
        <v>52</v>
      </c>
      <c r="D137" s="2" t="s">
        <v>49</v>
      </c>
      <c r="E137" s="2" t="s">
        <v>52</v>
      </c>
      <c r="F137" s="2" t="s">
        <v>52</v>
      </c>
      <c r="G137" s="2" t="s">
        <v>52</v>
      </c>
      <c r="I137" s="12">
        <f>SUM(COUNTIFS(A137:G137,{"Yes";"Yes maybe"}))</f>
        <v>2</v>
      </c>
      <c r="K137" s="2">
        <v>1</v>
      </c>
      <c r="L137" s="2">
        <v>1</v>
      </c>
      <c r="M137" s="2">
        <v>3</v>
      </c>
      <c r="O137" t="str">
        <f t="shared" si="4"/>
        <v/>
      </c>
      <c r="P137">
        <f t="shared" si="5"/>
        <v>1.6666666666666667</v>
      </c>
      <c r="R137" s="2" t="str">
        <f>IF(I137&gt;=5,Form!AP137,"")</f>
        <v/>
      </c>
      <c r="S137" s="2" t="str">
        <f>IF(I137&gt;=5,Form!AR137,"")</f>
        <v/>
      </c>
      <c r="T137" s="2" t="str">
        <f>IF(I137&gt;=5,Form!AS137,"")</f>
        <v/>
      </c>
    </row>
    <row r="138" spans="1:20" x14ac:dyDescent="0.2">
      <c r="A138" s="2" t="s">
        <v>49</v>
      </c>
      <c r="B138" s="2" t="s">
        <v>68</v>
      </c>
      <c r="C138" s="2" t="s">
        <v>49</v>
      </c>
      <c r="D138" s="2" t="s">
        <v>49</v>
      </c>
      <c r="E138" s="2" t="s">
        <v>49</v>
      </c>
      <c r="F138" s="2" t="s">
        <v>52</v>
      </c>
      <c r="G138" s="2" t="s">
        <v>49</v>
      </c>
      <c r="I138" s="12">
        <f>SUM(COUNTIFS(A138:G138,{"Yes";"Yes maybe"}))</f>
        <v>5</v>
      </c>
      <c r="K138" s="2">
        <v>3</v>
      </c>
      <c r="L138" s="2">
        <v>3</v>
      </c>
      <c r="M138" s="2">
        <v>3</v>
      </c>
      <c r="O138">
        <f t="shared" si="4"/>
        <v>3</v>
      </c>
      <c r="P138" t="str">
        <f t="shared" si="5"/>
        <v/>
      </c>
      <c r="R138" s="2" t="str">
        <f>IF(I138&gt;=5,Form!AP138,"")</f>
        <v>Between 20 and 30</v>
      </c>
      <c r="S138" s="2" t="str">
        <f>IF(I138&gt;=5,Form!AR138,"")</f>
        <v>Male</v>
      </c>
      <c r="T138" s="2" t="str">
        <f>IF(I138&gt;=5,Form!AS138,"")</f>
        <v>Student</v>
      </c>
    </row>
    <row r="139" spans="1:20" x14ac:dyDescent="0.2">
      <c r="A139" s="2" t="s">
        <v>49</v>
      </c>
      <c r="B139" s="2" t="s">
        <v>68</v>
      </c>
      <c r="C139" s="2" t="s">
        <v>49</v>
      </c>
      <c r="D139" s="2" t="s">
        <v>52</v>
      </c>
      <c r="E139" s="2" t="s">
        <v>52</v>
      </c>
      <c r="F139" s="2" t="s">
        <v>52</v>
      </c>
      <c r="G139" s="2" t="s">
        <v>49</v>
      </c>
      <c r="I139" s="12">
        <f>SUM(COUNTIFS(A139:G139,{"Yes";"Yes maybe"}))</f>
        <v>3</v>
      </c>
      <c r="K139" s="2">
        <v>5</v>
      </c>
      <c r="L139" s="2">
        <v>3</v>
      </c>
      <c r="M139" s="2">
        <v>5</v>
      </c>
      <c r="O139" t="str">
        <f t="shared" si="4"/>
        <v/>
      </c>
      <c r="P139">
        <f t="shared" si="5"/>
        <v>4.333333333333333</v>
      </c>
      <c r="R139" s="2" t="str">
        <f>IF(I139&gt;=5,Form!AP139,"")</f>
        <v/>
      </c>
      <c r="S139" s="2" t="str">
        <f>IF(I139&gt;=5,Form!AR139,"")</f>
        <v/>
      </c>
      <c r="T139" s="2" t="str">
        <f>IF(I139&gt;=5,Form!AS139,"")</f>
        <v/>
      </c>
    </row>
    <row r="140" spans="1:20" x14ac:dyDescent="0.2">
      <c r="A140" s="2" t="s">
        <v>49</v>
      </c>
      <c r="B140" s="2" t="s">
        <v>50</v>
      </c>
      <c r="C140" s="2" t="s">
        <v>52</v>
      </c>
      <c r="D140" s="2" t="s">
        <v>52</v>
      </c>
      <c r="E140" s="2" t="s">
        <v>52</v>
      </c>
      <c r="F140" s="2" t="s">
        <v>52</v>
      </c>
      <c r="G140" s="2" t="s">
        <v>49</v>
      </c>
      <c r="I140" s="12">
        <f>SUM(COUNTIFS(A140:G140,{"Yes";"Yes maybe"}))</f>
        <v>3</v>
      </c>
      <c r="K140" s="2">
        <v>1</v>
      </c>
      <c r="L140" s="2">
        <v>3</v>
      </c>
      <c r="M140" s="2">
        <v>4</v>
      </c>
      <c r="O140" t="str">
        <f t="shared" si="4"/>
        <v/>
      </c>
      <c r="P140">
        <f t="shared" si="5"/>
        <v>2.6666666666666665</v>
      </c>
      <c r="R140" s="2" t="str">
        <f>IF(I140&gt;=5,Form!AP140,"")</f>
        <v/>
      </c>
      <c r="S140" s="2" t="str">
        <f>IF(I140&gt;=5,Form!AR140,"")</f>
        <v/>
      </c>
      <c r="T140" s="2" t="str">
        <f>IF(I140&gt;=5,Form!AS140,"")</f>
        <v/>
      </c>
    </row>
    <row r="141" spans="1:20" x14ac:dyDescent="0.2">
      <c r="A141" s="2" t="s">
        <v>52</v>
      </c>
      <c r="B141" s="2" t="s">
        <v>68</v>
      </c>
      <c r="C141" s="2" t="s">
        <v>52</v>
      </c>
      <c r="D141" s="2" t="s">
        <v>52</v>
      </c>
      <c r="E141" s="2" t="s">
        <v>52</v>
      </c>
      <c r="F141" s="2" t="s">
        <v>52</v>
      </c>
      <c r="G141" s="2" t="s">
        <v>49</v>
      </c>
      <c r="I141" s="12">
        <f>SUM(COUNTIFS(A141:G141,{"Yes";"Yes maybe"}))</f>
        <v>1</v>
      </c>
      <c r="K141" s="2">
        <v>5</v>
      </c>
      <c r="L141" s="2">
        <v>4</v>
      </c>
      <c r="M141" s="2">
        <v>3</v>
      </c>
      <c r="O141" t="str">
        <f t="shared" si="4"/>
        <v/>
      </c>
      <c r="P141">
        <f t="shared" si="5"/>
        <v>4</v>
      </c>
      <c r="R141" s="2" t="str">
        <f>IF(I141&gt;=5,Form!AP141,"")</f>
        <v/>
      </c>
      <c r="S141" s="2" t="str">
        <f>IF(I141&gt;=5,Form!AR141,"")</f>
        <v/>
      </c>
      <c r="T141" s="2" t="str">
        <f>IF(I141&gt;=5,Form!AS141,"")</f>
        <v/>
      </c>
    </row>
    <row r="142" spans="1:20" x14ac:dyDescent="0.2">
      <c r="A142" s="2" t="s">
        <v>49</v>
      </c>
      <c r="B142" s="2" t="s">
        <v>68</v>
      </c>
      <c r="C142" s="2" t="s">
        <v>52</v>
      </c>
      <c r="D142" s="2" t="s">
        <v>49</v>
      </c>
      <c r="E142" s="2" t="s">
        <v>52</v>
      </c>
      <c r="F142" s="2" t="s">
        <v>49</v>
      </c>
      <c r="G142" s="2" t="s">
        <v>52</v>
      </c>
      <c r="I142" s="12">
        <f>SUM(COUNTIFS(A142:G142,{"Yes";"Yes maybe"}))</f>
        <v>3</v>
      </c>
      <c r="K142" s="2">
        <v>1</v>
      </c>
      <c r="L142" s="2">
        <v>1</v>
      </c>
      <c r="M142" s="2">
        <v>2</v>
      </c>
      <c r="O142" t="str">
        <f t="shared" si="4"/>
        <v/>
      </c>
      <c r="P142">
        <f t="shared" si="5"/>
        <v>1.3333333333333333</v>
      </c>
      <c r="R142" s="2" t="str">
        <f>IF(I142&gt;=5,Form!AP142,"")</f>
        <v/>
      </c>
      <c r="S142" s="2" t="str">
        <f>IF(I142&gt;=5,Form!AR142,"")</f>
        <v/>
      </c>
      <c r="T142" s="2" t="str">
        <f>IF(I142&gt;=5,Form!AS142,"")</f>
        <v/>
      </c>
    </row>
    <row r="143" spans="1:20" x14ac:dyDescent="0.2">
      <c r="A143" s="2" t="s">
        <v>49</v>
      </c>
      <c r="B143" s="2" t="s">
        <v>50</v>
      </c>
      <c r="C143" s="2" t="s">
        <v>52</v>
      </c>
      <c r="D143" s="2" t="s">
        <v>49</v>
      </c>
      <c r="E143" s="2" t="s">
        <v>52</v>
      </c>
      <c r="F143" s="2" t="s">
        <v>52</v>
      </c>
      <c r="G143" s="2" t="s">
        <v>49</v>
      </c>
      <c r="I143" s="12">
        <f>SUM(COUNTIFS(A143:G143,{"Yes";"Yes maybe"}))</f>
        <v>4</v>
      </c>
      <c r="K143" s="2">
        <v>2</v>
      </c>
      <c r="L143" s="2">
        <v>5</v>
      </c>
      <c r="M143" s="2">
        <v>5</v>
      </c>
      <c r="O143" t="str">
        <f t="shared" si="4"/>
        <v/>
      </c>
      <c r="P143">
        <f t="shared" si="5"/>
        <v>4</v>
      </c>
      <c r="R143" s="2" t="str">
        <f>IF(I143&gt;=5,Form!AP143,"")</f>
        <v/>
      </c>
      <c r="S143" s="2" t="str">
        <f>IF(I143&gt;=5,Form!AR143,"")</f>
        <v/>
      </c>
      <c r="T143" s="2" t="str">
        <f>IF(I143&gt;=5,Form!AS143,"")</f>
        <v/>
      </c>
    </row>
    <row r="144" spans="1:20" x14ac:dyDescent="0.2">
      <c r="A144" s="2" t="s">
        <v>52</v>
      </c>
      <c r="B144" s="2" t="s">
        <v>68</v>
      </c>
      <c r="C144" s="2" t="s">
        <v>52</v>
      </c>
      <c r="D144" s="2" t="s">
        <v>49</v>
      </c>
      <c r="E144" s="2" t="s">
        <v>52</v>
      </c>
      <c r="F144" s="2" t="s">
        <v>52</v>
      </c>
      <c r="G144" s="2" t="s">
        <v>52</v>
      </c>
      <c r="I144" s="12">
        <f>SUM(COUNTIFS(A144:G144,{"Yes";"Yes maybe"}))</f>
        <v>1</v>
      </c>
      <c r="K144" s="2">
        <v>1</v>
      </c>
      <c r="L144" s="2">
        <v>3</v>
      </c>
      <c r="M144" s="2">
        <v>6</v>
      </c>
      <c r="O144" t="str">
        <f t="shared" si="4"/>
        <v/>
      </c>
      <c r="P144">
        <f t="shared" si="5"/>
        <v>3.3333333333333335</v>
      </c>
      <c r="R144" s="2" t="str">
        <f>IF(I144&gt;=5,Form!AP144,"")</f>
        <v/>
      </c>
      <c r="S144" s="2" t="str">
        <f>IF(I144&gt;=5,Form!AR144,"")</f>
        <v/>
      </c>
      <c r="T144" s="2" t="str">
        <f>IF(I144&gt;=5,Form!AS144,"")</f>
        <v/>
      </c>
    </row>
    <row r="145" spans="1:24" x14ac:dyDescent="0.2">
      <c r="A145" s="2" t="s">
        <v>52</v>
      </c>
      <c r="B145" s="2" t="s">
        <v>68</v>
      </c>
      <c r="C145" s="2" t="s">
        <v>49</v>
      </c>
      <c r="D145" s="2" t="s">
        <v>49</v>
      </c>
      <c r="E145" s="2" t="s">
        <v>49</v>
      </c>
      <c r="F145" s="2" t="s">
        <v>52</v>
      </c>
      <c r="G145" s="2" t="s">
        <v>49</v>
      </c>
      <c r="I145" s="12">
        <f>SUM(COUNTIFS(A145:G145,{"Yes";"Yes maybe"}))</f>
        <v>4</v>
      </c>
      <c r="K145" s="2">
        <v>1</v>
      </c>
      <c r="L145" s="2">
        <v>4</v>
      </c>
      <c r="M145" s="2">
        <v>6</v>
      </c>
      <c r="O145" t="str">
        <f t="shared" si="4"/>
        <v/>
      </c>
      <c r="P145">
        <f t="shared" si="5"/>
        <v>3.6666666666666665</v>
      </c>
      <c r="R145" s="2" t="str">
        <f>IF(I145&gt;=5,Form!AP145,"")</f>
        <v/>
      </c>
      <c r="S145" s="2" t="str">
        <f>IF(I145&gt;=5,Form!AR145,"")</f>
        <v/>
      </c>
      <c r="T145" s="2" t="str">
        <f>IF(I145&gt;=5,Form!AS145,"")</f>
        <v/>
      </c>
    </row>
    <row r="146" spans="1:24" x14ac:dyDescent="0.2">
      <c r="A146" s="2" t="s">
        <v>49</v>
      </c>
      <c r="B146" s="2" t="s">
        <v>68</v>
      </c>
      <c r="C146" s="2" t="s">
        <v>52</v>
      </c>
      <c r="D146" s="2" t="s">
        <v>49</v>
      </c>
      <c r="E146" s="2" t="s">
        <v>52</v>
      </c>
      <c r="F146" s="2" t="s">
        <v>49</v>
      </c>
      <c r="G146" s="2" t="s">
        <v>49</v>
      </c>
      <c r="I146" s="12">
        <f>SUM(COUNTIFS(A146:G146,{"Yes";"Yes maybe"}))</f>
        <v>4</v>
      </c>
      <c r="K146" s="2">
        <v>4</v>
      </c>
      <c r="L146" s="2">
        <v>4</v>
      </c>
      <c r="M146" s="2">
        <v>3</v>
      </c>
      <c r="O146" t="str">
        <f t="shared" si="4"/>
        <v/>
      </c>
      <c r="P146">
        <f t="shared" si="5"/>
        <v>3.6666666666666665</v>
      </c>
      <c r="R146" s="2" t="str">
        <f>IF(I146&gt;=5,Form!AP146,"")</f>
        <v/>
      </c>
      <c r="S146" s="2" t="str">
        <f>IF(I146&gt;=5,Form!AR146,"")</f>
        <v/>
      </c>
      <c r="T146" s="2" t="str">
        <f>IF(I146&gt;=5,Form!AS146,"")</f>
        <v/>
      </c>
    </row>
    <row r="147" spans="1:24" x14ac:dyDescent="0.2">
      <c r="A147" s="2" t="s">
        <v>52</v>
      </c>
      <c r="B147" s="2" t="s">
        <v>68</v>
      </c>
      <c r="C147" s="2" t="s">
        <v>52</v>
      </c>
      <c r="D147" s="2" t="s">
        <v>52</v>
      </c>
      <c r="E147" s="2" t="s">
        <v>52</v>
      </c>
      <c r="F147" s="2" t="s">
        <v>52</v>
      </c>
      <c r="G147" s="2" t="s">
        <v>49</v>
      </c>
      <c r="I147" s="12">
        <f>SUM(COUNTIFS(A147:G147,{"Yes";"Yes maybe"}))</f>
        <v>1</v>
      </c>
      <c r="K147" s="2">
        <v>1</v>
      </c>
      <c r="L147" s="2">
        <v>5</v>
      </c>
      <c r="M147" s="2">
        <v>4</v>
      </c>
      <c r="O147" t="str">
        <f t="shared" si="4"/>
        <v/>
      </c>
      <c r="P147">
        <f t="shared" si="5"/>
        <v>3.3333333333333335</v>
      </c>
      <c r="R147" s="2" t="str">
        <f>IF(I147&gt;=5,Form!AP147,"")</f>
        <v/>
      </c>
      <c r="S147" s="2" t="str">
        <f>IF(I147&gt;=5,Form!AR147,"")</f>
        <v/>
      </c>
      <c r="T147" s="2" t="str">
        <f>IF(I147&gt;=5,Form!AS147,"")</f>
        <v/>
      </c>
    </row>
    <row r="148" spans="1:24" x14ac:dyDescent="0.2">
      <c r="A148" s="2" t="s">
        <v>52</v>
      </c>
      <c r="B148" s="2" t="s">
        <v>68</v>
      </c>
      <c r="C148" s="2" t="s">
        <v>52</v>
      </c>
      <c r="D148" s="2" t="s">
        <v>52</v>
      </c>
      <c r="E148" s="2" t="s">
        <v>52</v>
      </c>
      <c r="F148" s="2" t="s">
        <v>49</v>
      </c>
      <c r="G148" s="2" t="s">
        <v>49</v>
      </c>
      <c r="I148" s="12">
        <f>SUM(COUNTIFS(A148:G148,{"Yes";"Yes maybe"}))</f>
        <v>2</v>
      </c>
      <c r="K148" s="2">
        <v>3</v>
      </c>
      <c r="L148" s="2">
        <v>1</v>
      </c>
      <c r="M148" s="2">
        <v>5</v>
      </c>
      <c r="O148" t="str">
        <f t="shared" si="4"/>
        <v/>
      </c>
      <c r="P148">
        <f t="shared" si="5"/>
        <v>3</v>
      </c>
      <c r="R148" s="2" t="str">
        <f>IF(I148&gt;=5,Form!AP148,"")</f>
        <v/>
      </c>
      <c r="S148" s="2" t="str">
        <f>IF(I148&gt;=5,Form!AR148,"")</f>
        <v/>
      </c>
      <c r="T148" s="2" t="str">
        <f>IF(I148&gt;=5,Form!AS148,"")</f>
        <v/>
      </c>
    </row>
    <row r="149" spans="1:24" x14ac:dyDescent="0.2">
      <c r="A149" s="2" t="s">
        <v>52</v>
      </c>
      <c r="B149" s="2" t="s">
        <v>68</v>
      </c>
      <c r="C149" s="2" t="s">
        <v>52</v>
      </c>
      <c r="D149" s="2" t="s">
        <v>49</v>
      </c>
      <c r="E149" s="2" t="s">
        <v>52</v>
      </c>
      <c r="F149" s="2" t="s">
        <v>52</v>
      </c>
      <c r="G149" s="2" t="s">
        <v>49</v>
      </c>
      <c r="I149" s="12">
        <f>SUM(COUNTIFS(A149:G149,{"Yes";"Yes maybe"}))</f>
        <v>2</v>
      </c>
      <c r="K149" s="2">
        <v>4</v>
      </c>
      <c r="L149" s="2">
        <v>4</v>
      </c>
      <c r="M149" s="2">
        <v>3</v>
      </c>
      <c r="O149" t="str">
        <f t="shared" si="4"/>
        <v/>
      </c>
      <c r="P149">
        <f t="shared" si="5"/>
        <v>3.6666666666666665</v>
      </c>
      <c r="R149" s="2" t="str">
        <f>IF(I149&gt;=5,Form!AP149,"")</f>
        <v/>
      </c>
      <c r="S149" s="2" t="str">
        <f>IF(I149&gt;=5,Form!AR149,"")</f>
        <v/>
      </c>
      <c r="T149" s="2" t="str">
        <f>IF(I149&gt;=5,Form!AS149,"")</f>
        <v/>
      </c>
    </row>
    <row r="150" spans="1:24" x14ac:dyDescent="0.2">
      <c r="A150" s="2" t="s">
        <v>52</v>
      </c>
      <c r="B150" s="2" t="s">
        <v>68</v>
      </c>
      <c r="C150" s="2" t="s">
        <v>52</v>
      </c>
      <c r="D150" s="2" t="s">
        <v>49</v>
      </c>
      <c r="E150" s="2" t="s">
        <v>52</v>
      </c>
      <c r="F150" s="2" t="s">
        <v>49</v>
      </c>
      <c r="G150" s="2" t="s">
        <v>52</v>
      </c>
      <c r="I150" s="12">
        <f>SUM(COUNTIFS(A150:G150,{"Yes";"Yes maybe"}))</f>
        <v>2</v>
      </c>
      <c r="K150" s="2">
        <v>2</v>
      </c>
      <c r="L150" s="2">
        <v>3</v>
      </c>
      <c r="M150" s="2">
        <v>5</v>
      </c>
      <c r="O150" t="str">
        <f t="shared" si="4"/>
        <v/>
      </c>
      <c r="P150">
        <f t="shared" si="5"/>
        <v>3.3333333333333335</v>
      </c>
      <c r="R150" s="2" t="str">
        <f>IF(I150&gt;=5,Form!AP150,"")</f>
        <v/>
      </c>
      <c r="S150" s="2" t="str">
        <f>IF(I150&gt;=5,Form!AR150,"")</f>
        <v/>
      </c>
      <c r="T150" s="2" t="str">
        <f>IF(I150&gt;=5,Form!AS150,"")</f>
        <v/>
      </c>
    </row>
    <row r="151" spans="1:24" x14ac:dyDescent="0.2">
      <c r="A151" s="2" t="s">
        <v>52</v>
      </c>
      <c r="B151" s="2" t="s">
        <v>68</v>
      </c>
      <c r="C151" s="2" t="s">
        <v>49</v>
      </c>
      <c r="D151" s="2" t="s">
        <v>49</v>
      </c>
      <c r="E151" s="2" t="s">
        <v>49</v>
      </c>
      <c r="F151" s="2" t="s">
        <v>52</v>
      </c>
      <c r="G151" s="2" t="s">
        <v>52</v>
      </c>
      <c r="I151" s="12">
        <f>SUM(COUNTIFS(A151:G151,{"Yes";"Yes maybe"}))</f>
        <v>3</v>
      </c>
      <c r="K151" s="2">
        <v>4</v>
      </c>
      <c r="L151" s="2">
        <v>3</v>
      </c>
      <c r="M151" s="2">
        <v>5</v>
      </c>
      <c r="O151" t="str">
        <f t="shared" si="4"/>
        <v/>
      </c>
      <c r="P151">
        <f t="shared" si="5"/>
        <v>4</v>
      </c>
      <c r="R151" s="2" t="str">
        <f>IF(I151&gt;=5,Form!AP151,"")</f>
        <v/>
      </c>
      <c r="S151" s="2" t="str">
        <f>IF(I151&gt;=5,Form!AR151,"")</f>
        <v/>
      </c>
      <c r="T151" s="2" t="str">
        <f>IF(I151&gt;=5,Form!AS151,"")</f>
        <v/>
      </c>
    </row>
    <row r="152" spans="1:24" x14ac:dyDescent="0.2">
      <c r="A152" s="2" t="s">
        <v>49</v>
      </c>
      <c r="B152" s="2" t="s">
        <v>50</v>
      </c>
      <c r="C152" s="2" t="s">
        <v>52</v>
      </c>
      <c r="D152" s="2" t="s">
        <v>49</v>
      </c>
      <c r="E152" s="2" t="s">
        <v>52</v>
      </c>
      <c r="F152" s="2" t="s">
        <v>49</v>
      </c>
      <c r="G152" s="2" t="s">
        <v>49</v>
      </c>
      <c r="I152" s="12">
        <f>SUM(COUNTIFS(A152:G152,{"Yes";"Yes maybe"}))</f>
        <v>5</v>
      </c>
      <c r="K152" s="2">
        <v>1</v>
      </c>
      <c r="L152" s="2">
        <v>1</v>
      </c>
      <c r="M152" s="2">
        <v>1</v>
      </c>
      <c r="O152">
        <f t="shared" si="4"/>
        <v>1</v>
      </c>
      <c r="P152" t="str">
        <f t="shared" si="5"/>
        <v/>
      </c>
      <c r="R152" s="2" t="str">
        <f>IF(I152&gt;=5,Form!AP152,"")</f>
        <v>Between 20 and 30</v>
      </c>
      <c r="S152" s="2" t="str">
        <f>IF(I152&gt;=5,Form!AR152,"")</f>
        <v>Female</v>
      </c>
      <c r="T152" s="2" t="str">
        <f>IF(I152&gt;=5,Form!AS152,"")</f>
        <v>Student</v>
      </c>
    </row>
    <row r="153" spans="1:24" x14ac:dyDescent="0.2">
      <c r="A153" s="2" t="s">
        <v>52</v>
      </c>
      <c r="B153" s="2" t="s">
        <v>68</v>
      </c>
      <c r="C153" s="2" t="s">
        <v>52</v>
      </c>
      <c r="D153" s="2" t="s">
        <v>49</v>
      </c>
      <c r="E153" s="2" t="s">
        <v>52</v>
      </c>
      <c r="F153" s="2" t="s">
        <v>52</v>
      </c>
      <c r="G153" s="2" t="s">
        <v>49</v>
      </c>
      <c r="I153" s="12">
        <f>SUM(COUNTIFS(A153:G153,{"Yes";"Yes maybe"}))</f>
        <v>2</v>
      </c>
      <c r="K153" s="2">
        <v>2</v>
      </c>
      <c r="L153" s="2">
        <v>2</v>
      </c>
      <c r="M153" s="2">
        <v>4</v>
      </c>
      <c r="O153" t="str">
        <f t="shared" si="4"/>
        <v/>
      </c>
      <c r="P153">
        <f t="shared" si="5"/>
        <v>2.6666666666666665</v>
      </c>
      <c r="R153" s="2" t="str">
        <f>IF(I153&gt;=5,Form!AP153,"")</f>
        <v/>
      </c>
      <c r="S153" s="2" t="str">
        <f>IF(I153&gt;=5,Form!AR153,"")</f>
        <v/>
      </c>
      <c r="T153" s="2" t="str">
        <f>IF(I153&gt;=5,Form!AS153,"")</f>
        <v/>
      </c>
    </row>
    <row r="154" spans="1:24" x14ac:dyDescent="0.2">
      <c r="A154" s="2" t="s">
        <v>49</v>
      </c>
      <c r="B154" s="2" t="s">
        <v>68</v>
      </c>
      <c r="C154" s="2" t="s">
        <v>49</v>
      </c>
      <c r="D154" s="2" t="s">
        <v>49</v>
      </c>
      <c r="E154" s="2" t="s">
        <v>52</v>
      </c>
      <c r="F154" s="2" t="s">
        <v>52</v>
      </c>
      <c r="G154" s="2" t="s">
        <v>49</v>
      </c>
      <c r="I154" s="12">
        <f>SUM(COUNTIFS(A154:G154,{"Yes";"Yes maybe"}))</f>
        <v>4</v>
      </c>
      <c r="K154" s="2">
        <v>1</v>
      </c>
      <c r="L154" s="2">
        <v>1</v>
      </c>
      <c r="M154" s="2">
        <v>4</v>
      </c>
      <c r="O154" t="str">
        <f t="shared" si="4"/>
        <v/>
      </c>
      <c r="P154">
        <f t="shared" si="5"/>
        <v>2</v>
      </c>
      <c r="R154" s="2" t="str">
        <f>IF(I154&gt;=5,Form!AP154,"")</f>
        <v/>
      </c>
      <c r="S154" s="2" t="str">
        <f>IF(I154&gt;=5,Form!AR154,"")</f>
        <v/>
      </c>
      <c r="T154" s="2" t="str">
        <f>IF(I154&gt;=5,Form!AS154,"")</f>
        <v/>
      </c>
    </row>
    <row r="155" spans="1:24" x14ac:dyDescent="0.2">
      <c r="A155" s="2" t="s">
        <v>52</v>
      </c>
      <c r="B155" s="2" t="s">
        <v>50</v>
      </c>
      <c r="C155" s="2" t="s">
        <v>52</v>
      </c>
      <c r="D155" s="2" t="s">
        <v>49</v>
      </c>
      <c r="E155" s="2" t="s">
        <v>49</v>
      </c>
      <c r="F155" s="2" t="s">
        <v>52</v>
      </c>
      <c r="G155" s="2" t="s">
        <v>52</v>
      </c>
      <c r="I155" s="12">
        <f>SUM(COUNTIFS(A155:G155,{"Yes";"Yes maybe"}))</f>
        <v>3</v>
      </c>
      <c r="K155" s="2">
        <v>1</v>
      </c>
      <c r="L155" s="2">
        <v>1</v>
      </c>
      <c r="M155" s="2">
        <v>3</v>
      </c>
      <c r="O155" t="str">
        <f t="shared" si="4"/>
        <v/>
      </c>
      <c r="P155">
        <f t="shared" si="5"/>
        <v>1.6666666666666667</v>
      </c>
      <c r="R155" s="2" t="str">
        <f>IF(I155&gt;=5,Form!AP155,"")</f>
        <v/>
      </c>
      <c r="S155" s="2" t="str">
        <f>IF(I155&gt;=5,Form!AR155,"")</f>
        <v/>
      </c>
      <c r="T155" s="2" t="str">
        <f>IF(I155&gt;=5,Form!AS155,"")</f>
        <v/>
      </c>
    </row>
    <row r="156" spans="1:24" x14ac:dyDescent="0.2">
      <c r="A156" s="2" t="s">
        <v>49</v>
      </c>
      <c r="B156" s="2" t="s">
        <v>68</v>
      </c>
      <c r="C156" s="2" t="s">
        <v>52</v>
      </c>
      <c r="D156" s="2" t="s">
        <v>49</v>
      </c>
      <c r="E156" s="2" t="s">
        <v>52</v>
      </c>
      <c r="F156" s="2" t="s">
        <v>52</v>
      </c>
      <c r="G156" s="2" t="s">
        <v>52</v>
      </c>
      <c r="I156" s="12">
        <f>SUM(COUNTIFS(A156:G156,{"Yes";"Yes maybe"}))</f>
        <v>2</v>
      </c>
      <c r="K156" s="2">
        <v>1</v>
      </c>
      <c r="L156" s="2">
        <v>4</v>
      </c>
      <c r="M156" s="2">
        <v>5</v>
      </c>
      <c r="O156" t="str">
        <f t="shared" si="4"/>
        <v/>
      </c>
      <c r="P156">
        <f t="shared" si="5"/>
        <v>3.3333333333333335</v>
      </c>
      <c r="R156" s="2" t="str">
        <f>IF(I156&gt;=5,Form!AP156,"")</f>
        <v/>
      </c>
      <c r="S156" s="2" t="str">
        <f>IF(I156&gt;=5,Form!AR156,"")</f>
        <v/>
      </c>
      <c r="T156" s="2" t="str">
        <f>IF(I156&gt;=5,Form!AS156,"")</f>
        <v/>
      </c>
    </row>
    <row r="157" spans="1:24" x14ac:dyDescent="0.2">
      <c r="A157" s="2" t="s">
        <v>52</v>
      </c>
      <c r="B157" s="2" t="s">
        <v>68</v>
      </c>
      <c r="C157" s="2" t="s">
        <v>52</v>
      </c>
      <c r="D157" s="2" t="s">
        <v>49</v>
      </c>
      <c r="E157" s="2" t="s">
        <v>52</v>
      </c>
      <c r="F157" s="2" t="s">
        <v>52</v>
      </c>
      <c r="G157" s="2" t="s">
        <v>52</v>
      </c>
      <c r="I157" s="12">
        <f>SUM(COUNTIFS(A157:G157,{"Yes";"Yes maybe"}))</f>
        <v>1</v>
      </c>
      <c r="K157" s="2">
        <v>1</v>
      </c>
      <c r="L157" s="2">
        <v>6</v>
      </c>
      <c r="M157" s="2">
        <v>5</v>
      </c>
      <c r="O157" t="str">
        <f t="shared" si="4"/>
        <v/>
      </c>
      <c r="P157">
        <f t="shared" si="5"/>
        <v>4</v>
      </c>
      <c r="R157" s="2" t="str">
        <f>IF(I157&gt;=5,Form!AP157,"")</f>
        <v/>
      </c>
      <c r="S157" s="2" t="str">
        <f>IF(I157&gt;=5,Form!AR157,"")</f>
        <v/>
      </c>
      <c r="T157" s="2" t="str">
        <f>IF(I157&gt;=5,Form!AS157,"")</f>
        <v/>
      </c>
      <c r="W157" s="35" t="s">
        <v>380</v>
      </c>
      <c r="X157" t="s">
        <v>382</v>
      </c>
    </row>
    <row r="158" spans="1:24" x14ac:dyDescent="0.2">
      <c r="A158" s="2" t="s">
        <v>49</v>
      </c>
      <c r="B158" s="2" t="s">
        <v>68</v>
      </c>
      <c r="C158" s="2" t="s">
        <v>49</v>
      </c>
      <c r="D158" s="2" t="s">
        <v>49</v>
      </c>
      <c r="E158" s="2" t="s">
        <v>52</v>
      </c>
      <c r="F158" s="2" t="s">
        <v>49</v>
      </c>
      <c r="G158" s="2" t="s">
        <v>49</v>
      </c>
      <c r="I158" s="12">
        <f>SUM(COUNTIFS(A158:G158,{"Yes";"Yes maybe"}))</f>
        <v>5</v>
      </c>
      <c r="K158" s="2">
        <v>2</v>
      </c>
      <c r="L158" s="2">
        <v>3</v>
      </c>
      <c r="M158" s="2">
        <v>3</v>
      </c>
      <c r="O158">
        <f t="shared" si="4"/>
        <v>2.6666666666666665</v>
      </c>
      <c r="P158" t="str">
        <f t="shared" si="5"/>
        <v/>
      </c>
      <c r="R158" s="2" t="str">
        <f>IF(I158&gt;=5,Form!AP158,"")</f>
        <v>Between 20 and 30</v>
      </c>
      <c r="S158" s="2" t="str">
        <f>IF(I158&gt;=5,Form!AR158,"")</f>
        <v>Female</v>
      </c>
      <c r="T158" s="2" t="str">
        <f>IF(I158&gt;=5,Form!AS158,"")</f>
        <v>Student</v>
      </c>
      <c r="W158" s="8" t="s">
        <v>64</v>
      </c>
      <c r="X158" s="36">
        <v>23</v>
      </c>
    </row>
    <row r="159" spans="1:24" x14ac:dyDescent="0.2">
      <c r="A159" s="2" t="s">
        <v>52</v>
      </c>
      <c r="B159" s="2" t="s">
        <v>68</v>
      </c>
      <c r="C159" s="2" t="s">
        <v>52</v>
      </c>
      <c r="D159" s="2" t="s">
        <v>52</v>
      </c>
      <c r="E159" s="2" t="s">
        <v>52</v>
      </c>
      <c r="F159" s="2" t="s">
        <v>52</v>
      </c>
      <c r="G159" s="2" t="s">
        <v>52</v>
      </c>
      <c r="I159" s="12">
        <f>SUM(COUNTIFS(A159:G159,{"Yes";"Yes maybe"}))</f>
        <v>0</v>
      </c>
      <c r="K159" s="2">
        <v>1</v>
      </c>
      <c r="L159" s="2">
        <v>5</v>
      </c>
      <c r="M159" s="2">
        <v>4</v>
      </c>
      <c r="O159" t="str">
        <f t="shared" si="4"/>
        <v/>
      </c>
      <c r="P159">
        <f t="shared" si="5"/>
        <v>3.3333333333333335</v>
      </c>
      <c r="R159" s="2" t="str">
        <f>IF(I159&gt;=5,Form!AP159,"")</f>
        <v/>
      </c>
      <c r="S159" s="2" t="str">
        <f>IF(I159&gt;=5,Form!AR159,"")</f>
        <v/>
      </c>
      <c r="T159" s="2" t="str">
        <f>IF(I159&gt;=5,Form!AS159,"")</f>
        <v/>
      </c>
      <c r="W159" s="8" t="s">
        <v>79</v>
      </c>
      <c r="X159" s="36">
        <v>5</v>
      </c>
    </row>
    <row r="160" spans="1:24" x14ac:dyDescent="0.2">
      <c r="A160" s="2" t="s">
        <v>49</v>
      </c>
      <c r="B160" s="2" t="s">
        <v>50</v>
      </c>
      <c r="C160" s="2" t="s">
        <v>52</v>
      </c>
      <c r="D160" s="2" t="s">
        <v>49</v>
      </c>
      <c r="E160" s="2" t="s">
        <v>52</v>
      </c>
      <c r="F160" s="2" t="s">
        <v>52</v>
      </c>
      <c r="G160" s="2" t="s">
        <v>49</v>
      </c>
      <c r="I160" s="12">
        <f>SUM(COUNTIFS(A160:G160,{"Yes";"Yes maybe"}))</f>
        <v>4</v>
      </c>
      <c r="K160" s="2">
        <v>1</v>
      </c>
      <c r="L160" s="2">
        <v>3</v>
      </c>
      <c r="M160" s="2">
        <v>6</v>
      </c>
      <c r="O160" t="str">
        <f t="shared" si="4"/>
        <v/>
      </c>
      <c r="P160">
        <f t="shared" si="5"/>
        <v>3.3333333333333335</v>
      </c>
      <c r="R160" s="2" t="str">
        <f>IF(I160&gt;=5,Form!AP160,"")</f>
        <v/>
      </c>
      <c r="S160" s="2" t="str">
        <f>IF(I160&gt;=5,Form!AR160,"")</f>
        <v/>
      </c>
      <c r="T160" s="2" t="str">
        <f>IF(I160&gt;=5,Form!AS160,"")</f>
        <v/>
      </c>
      <c r="W160" s="8" t="s">
        <v>381</v>
      </c>
      <c r="X160" s="36">
        <v>28</v>
      </c>
    </row>
    <row r="161" spans="1:24" x14ac:dyDescent="0.2">
      <c r="A161" s="2" t="s">
        <v>49</v>
      </c>
      <c r="B161" s="2" t="s">
        <v>68</v>
      </c>
      <c r="C161" s="2" t="s">
        <v>52</v>
      </c>
      <c r="D161" s="2" t="s">
        <v>52</v>
      </c>
      <c r="E161" s="2" t="s">
        <v>52</v>
      </c>
      <c r="F161" s="2" t="s">
        <v>52</v>
      </c>
      <c r="G161" s="2" t="s">
        <v>52</v>
      </c>
      <c r="I161" s="12">
        <f>SUM(COUNTIFS(A161:G161,{"Yes";"Yes maybe"}))</f>
        <v>1</v>
      </c>
      <c r="K161" s="2">
        <v>1</v>
      </c>
      <c r="L161" s="2">
        <v>5</v>
      </c>
      <c r="M161" s="2">
        <v>4</v>
      </c>
      <c r="O161" t="str">
        <f t="shared" si="4"/>
        <v/>
      </c>
      <c r="P161">
        <f t="shared" si="5"/>
        <v>3.3333333333333335</v>
      </c>
      <c r="R161" s="2" t="str">
        <f>IF(I161&gt;=5,Form!AP161,"")</f>
        <v/>
      </c>
      <c r="S161" s="2" t="str">
        <f>IF(I161&gt;=5,Form!AR161,"")</f>
        <v/>
      </c>
      <c r="T161" s="2" t="str">
        <f>IF(I161&gt;=5,Form!AS161,"")</f>
        <v/>
      </c>
    </row>
    <row r="162" spans="1:24" x14ac:dyDescent="0.2">
      <c r="C162" s="2" t="s">
        <v>52</v>
      </c>
      <c r="D162" s="2" t="s">
        <v>52</v>
      </c>
      <c r="E162" s="2" t="s">
        <v>52</v>
      </c>
      <c r="F162" s="2" t="s">
        <v>52</v>
      </c>
      <c r="G162" s="2" t="s">
        <v>52</v>
      </c>
      <c r="I162" s="12">
        <f>SUM(COUNTIFS(A162:G162,{"Yes";"Yes maybe"}))</f>
        <v>0</v>
      </c>
      <c r="K162" s="2">
        <v>2</v>
      </c>
      <c r="L162" s="2">
        <v>6</v>
      </c>
      <c r="M162" s="2">
        <v>6</v>
      </c>
      <c r="O162" t="str">
        <f t="shared" si="4"/>
        <v/>
      </c>
      <c r="P162">
        <f t="shared" si="5"/>
        <v>4.666666666666667</v>
      </c>
      <c r="R162" s="2" t="str">
        <f>IF(I162&gt;=5,Form!AP162,"")</f>
        <v/>
      </c>
      <c r="S162" s="2" t="str">
        <f>IF(I162&gt;=5,Form!AR162,"")</f>
        <v/>
      </c>
      <c r="T162" s="2" t="str">
        <f>IF(I162&gt;=5,Form!AS162,"")</f>
        <v/>
      </c>
    </row>
    <row r="163" spans="1:24" x14ac:dyDescent="0.2">
      <c r="A163" s="2" t="s">
        <v>49</v>
      </c>
      <c r="B163" s="2" t="s">
        <v>68</v>
      </c>
      <c r="C163" s="2" t="s">
        <v>52</v>
      </c>
      <c r="D163" s="2" t="s">
        <v>52</v>
      </c>
      <c r="E163" s="2" t="s">
        <v>52</v>
      </c>
      <c r="F163" s="2" t="s">
        <v>52</v>
      </c>
      <c r="G163" s="2" t="s">
        <v>52</v>
      </c>
      <c r="I163" s="12">
        <f>SUM(COUNTIFS(A163:G163,{"Yes";"Yes maybe"}))</f>
        <v>1</v>
      </c>
      <c r="K163" s="2">
        <v>3</v>
      </c>
      <c r="L163" s="2">
        <v>6</v>
      </c>
      <c r="M163" s="2">
        <v>6</v>
      </c>
      <c r="O163" t="str">
        <f t="shared" si="4"/>
        <v/>
      </c>
      <c r="P163">
        <f t="shared" si="5"/>
        <v>5</v>
      </c>
      <c r="R163" s="2" t="str">
        <f>IF(I163&gt;=5,Form!AP163,"")</f>
        <v/>
      </c>
      <c r="S163" s="2" t="str">
        <f>IF(I163&gt;=5,Form!AR163,"")</f>
        <v/>
      </c>
      <c r="T163" s="2" t="str">
        <f>IF(I163&gt;=5,Form!AS163,"")</f>
        <v/>
      </c>
    </row>
    <row r="164" spans="1:24" x14ac:dyDescent="0.2">
      <c r="A164" s="2" t="s">
        <v>52</v>
      </c>
      <c r="B164" s="2" t="s">
        <v>68</v>
      </c>
      <c r="C164" s="2" t="s">
        <v>52</v>
      </c>
      <c r="D164" s="2" t="s">
        <v>52</v>
      </c>
      <c r="E164" s="2" t="s">
        <v>52</v>
      </c>
      <c r="F164" s="2" t="s">
        <v>52</v>
      </c>
      <c r="G164" s="2" t="s">
        <v>52</v>
      </c>
      <c r="I164" s="12">
        <f>SUM(COUNTIFS(A164:G164,{"Yes";"Yes maybe"}))</f>
        <v>0</v>
      </c>
      <c r="K164" s="2">
        <v>5</v>
      </c>
      <c r="L164" s="2">
        <v>3</v>
      </c>
      <c r="M164" s="2">
        <v>3</v>
      </c>
      <c r="O164" t="str">
        <f t="shared" si="4"/>
        <v/>
      </c>
      <c r="P164">
        <f t="shared" si="5"/>
        <v>3.6666666666666665</v>
      </c>
      <c r="R164" s="2" t="str">
        <f>IF(I164&gt;=5,Form!AP164,"")</f>
        <v/>
      </c>
      <c r="S164" s="2" t="str">
        <f>IF(I164&gt;=5,Form!AR164,"")</f>
        <v/>
      </c>
      <c r="T164" s="2" t="str">
        <f>IF(I164&gt;=5,Form!AS164,"")</f>
        <v/>
      </c>
    </row>
    <row r="165" spans="1:24" x14ac:dyDescent="0.2">
      <c r="A165" s="2" t="s">
        <v>49</v>
      </c>
      <c r="B165" s="2" t="s">
        <v>68</v>
      </c>
      <c r="C165" s="2" t="s">
        <v>52</v>
      </c>
      <c r="D165" s="2" t="s">
        <v>49</v>
      </c>
      <c r="E165" s="2" t="s">
        <v>52</v>
      </c>
      <c r="F165" s="2" t="s">
        <v>52</v>
      </c>
      <c r="G165" s="2" t="s">
        <v>52</v>
      </c>
      <c r="I165" s="12">
        <f>SUM(COUNTIFS(A165:G165,{"Yes";"Yes maybe"}))</f>
        <v>2</v>
      </c>
      <c r="K165" s="2">
        <v>2</v>
      </c>
      <c r="L165" s="2">
        <v>2</v>
      </c>
      <c r="M165" s="2">
        <v>6</v>
      </c>
      <c r="O165" t="str">
        <f t="shared" si="4"/>
        <v/>
      </c>
      <c r="P165">
        <f t="shared" si="5"/>
        <v>3.3333333333333335</v>
      </c>
      <c r="R165" s="2" t="str">
        <f>IF(I165&gt;=5,Form!AP165,"")</f>
        <v/>
      </c>
      <c r="S165" s="2" t="str">
        <f>IF(I165&gt;=5,Form!AR165,"")</f>
        <v/>
      </c>
      <c r="T165" s="2" t="str">
        <f>IF(I165&gt;=5,Form!AS165,"")</f>
        <v/>
      </c>
    </row>
    <row r="166" spans="1:24" x14ac:dyDescent="0.2">
      <c r="A166" s="2" t="s">
        <v>52</v>
      </c>
      <c r="B166" s="2" t="s">
        <v>68</v>
      </c>
      <c r="C166" s="2" t="s">
        <v>52</v>
      </c>
      <c r="D166" s="2" t="s">
        <v>52</v>
      </c>
      <c r="E166" s="2" t="s">
        <v>52</v>
      </c>
      <c r="F166" s="2" t="s">
        <v>52</v>
      </c>
      <c r="G166" s="2" t="s">
        <v>49</v>
      </c>
      <c r="I166" s="12">
        <f>SUM(COUNTIFS(A166:G166,{"Yes";"Yes maybe"}))</f>
        <v>1</v>
      </c>
      <c r="K166" s="2">
        <v>1</v>
      </c>
      <c r="L166" s="2">
        <v>4</v>
      </c>
      <c r="M166" s="2">
        <v>3</v>
      </c>
      <c r="O166" t="str">
        <f t="shared" si="4"/>
        <v/>
      </c>
      <c r="P166">
        <f t="shared" si="5"/>
        <v>2.6666666666666665</v>
      </c>
      <c r="R166" s="2" t="str">
        <f>IF(I166&gt;=5,Form!AP166,"")</f>
        <v/>
      </c>
      <c r="S166" s="2" t="str">
        <f>IF(I166&gt;=5,Form!AR166,"")</f>
        <v/>
      </c>
      <c r="T166" s="2" t="str">
        <f>IF(I166&gt;=5,Form!AS166,"")</f>
        <v/>
      </c>
      <c r="W166" t="s">
        <v>384</v>
      </c>
    </row>
    <row r="167" spans="1:24" x14ac:dyDescent="0.2">
      <c r="A167" s="2" t="s">
        <v>49</v>
      </c>
      <c r="B167" s="2" t="s">
        <v>50</v>
      </c>
      <c r="C167" s="2" t="s">
        <v>49</v>
      </c>
      <c r="D167" s="2" t="s">
        <v>49</v>
      </c>
      <c r="E167" s="2" t="s">
        <v>52</v>
      </c>
      <c r="F167" s="2" t="s">
        <v>52</v>
      </c>
      <c r="G167" s="2" t="s">
        <v>49</v>
      </c>
      <c r="I167" s="12">
        <f>SUM(COUNTIFS(A167:G167,{"Yes";"Yes maybe"}))</f>
        <v>5</v>
      </c>
      <c r="K167" s="2">
        <v>1</v>
      </c>
      <c r="L167" s="2">
        <v>3</v>
      </c>
      <c r="M167" s="2">
        <v>4</v>
      </c>
      <c r="O167">
        <f t="shared" si="4"/>
        <v>2.6666666666666665</v>
      </c>
      <c r="P167" t="str">
        <f t="shared" si="5"/>
        <v/>
      </c>
      <c r="R167" s="2" t="str">
        <f>IF(I167&gt;=5,Form!AP167,"")</f>
        <v>Under 20</v>
      </c>
      <c r="S167" s="2" t="str">
        <f>IF(I167&gt;=5,Form!AR167,"")</f>
        <v>Female</v>
      </c>
      <c r="T167" s="2" t="str">
        <f>IF(I167&gt;=5,Form!AS167,"")</f>
        <v>Student</v>
      </c>
      <c r="W167" t="s">
        <v>385</v>
      </c>
    </row>
    <row r="168" spans="1:24" x14ac:dyDescent="0.2">
      <c r="A168" s="2" t="s">
        <v>49</v>
      </c>
      <c r="B168" s="2" t="s">
        <v>68</v>
      </c>
      <c r="C168" s="2" t="s">
        <v>52</v>
      </c>
      <c r="D168" s="2" t="s">
        <v>49</v>
      </c>
      <c r="E168" s="2" t="s">
        <v>52</v>
      </c>
      <c r="F168" s="2" t="s">
        <v>52</v>
      </c>
      <c r="G168" s="2" t="s">
        <v>52</v>
      </c>
      <c r="I168" s="12">
        <f>SUM(COUNTIFS(A168:G168,{"Yes";"Yes maybe"}))</f>
        <v>2</v>
      </c>
      <c r="K168" s="2">
        <v>1</v>
      </c>
      <c r="L168" s="2">
        <v>6</v>
      </c>
      <c r="M168" s="2">
        <v>6</v>
      </c>
      <c r="O168" t="str">
        <f t="shared" si="4"/>
        <v/>
      </c>
      <c r="P168">
        <f t="shared" si="5"/>
        <v>4.333333333333333</v>
      </c>
      <c r="R168" s="2" t="str">
        <f>IF(I168&gt;=5,Form!AP168,"")</f>
        <v/>
      </c>
      <c r="S168" s="2" t="str">
        <f>IF(I168&gt;=5,Form!AR168,"")</f>
        <v/>
      </c>
      <c r="T168" s="2" t="str">
        <f>IF(I168&gt;=5,Form!AS168,"")</f>
        <v/>
      </c>
    </row>
    <row r="169" spans="1:24" x14ac:dyDescent="0.2">
      <c r="A169" s="2" t="s">
        <v>52</v>
      </c>
      <c r="B169" s="2" t="s">
        <v>50</v>
      </c>
      <c r="C169" s="2" t="s">
        <v>52</v>
      </c>
      <c r="D169" s="2" t="s">
        <v>52</v>
      </c>
      <c r="E169" s="2" t="s">
        <v>52</v>
      </c>
      <c r="F169" s="2" t="s">
        <v>52</v>
      </c>
      <c r="G169" s="2" t="s">
        <v>49</v>
      </c>
      <c r="I169" s="12">
        <f>SUM(COUNTIFS(A169:G169,{"Yes";"Yes maybe"}))</f>
        <v>2</v>
      </c>
      <c r="K169" s="2">
        <v>1</v>
      </c>
      <c r="L169" s="2">
        <v>3</v>
      </c>
      <c r="M169" s="2">
        <v>5</v>
      </c>
      <c r="O169" t="str">
        <f t="shared" si="4"/>
        <v/>
      </c>
      <c r="P169">
        <f t="shared" si="5"/>
        <v>3</v>
      </c>
      <c r="R169" s="2" t="str">
        <f>IF(I169&gt;=5,Form!AP169,"")</f>
        <v/>
      </c>
      <c r="S169" s="2" t="str">
        <f>IF(I169&gt;=5,Form!AR169,"")</f>
        <v/>
      </c>
      <c r="T169" s="2" t="str">
        <f>IF(I169&gt;=5,Form!AS169,"")</f>
        <v/>
      </c>
    </row>
    <row r="170" spans="1:24" x14ac:dyDescent="0.2">
      <c r="A170" s="2" t="s">
        <v>49</v>
      </c>
      <c r="B170" s="2" t="s">
        <v>50</v>
      </c>
      <c r="C170" s="2" t="s">
        <v>49</v>
      </c>
      <c r="D170" s="2" t="s">
        <v>52</v>
      </c>
      <c r="E170" s="2" t="s">
        <v>49</v>
      </c>
      <c r="F170" s="2" t="s">
        <v>52</v>
      </c>
      <c r="G170" s="2" t="s">
        <v>49</v>
      </c>
      <c r="I170" s="12">
        <f>SUM(COUNTIFS(A170:G170,{"Yes";"Yes maybe"}))</f>
        <v>5</v>
      </c>
      <c r="K170" s="2">
        <v>6</v>
      </c>
      <c r="L170" s="2">
        <v>2</v>
      </c>
      <c r="M170" s="2">
        <v>5</v>
      </c>
      <c r="O170">
        <f t="shared" si="4"/>
        <v>4.333333333333333</v>
      </c>
      <c r="P170" t="str">
        <f t="shared" si="5"/>
        <v/>
      </c>
      <c r="R170" s="2" t="str">
        <f>IF(I170&gt;=5,Form!AP170,"")</f>
        <v>Between 40 and 50</v>
      </c>
      <c r="S170" s="2" t="str">
        <f>IF(I170&gt;=5,Form!AR170,"")</f>
        <v>Female</v>
      </c>
      <c r="T170" s="2" t="str">
        <f>IF(I170&gt;=5,Form!AS170,"")</f>
        <v>Staff</v>
      </c>
    </row>
    <row r="171" spans="1:24" x14ac:dyDescent="0.2">
      <c r="A171" s="2" t="s">
        <v>49</v>
      </c>
      <c r="B171" s="2" t="s">
        <v>68</v>
      </c>
      <c r="C171" s="2" t="s">
        <v>49</v>
      </c>
      <c r="D171" s="2" t="s">
        <v>52</v>
      </c>
      <c r="E171" s="2" t="s">
        <v>52</v>
      </c>
      <c r="F171" s="2" t="s">
        <v>52</v>
      </c>
      <c r="G171" s="2" t="s">
        <v>49</v>
      </c>
      <c r="I171" s="12">
        <f>SUM(COUNTIFS(A171:G171,{"Yes";"Yes maybe"}))</f>
        <v>3</v>
      </c>
      <c r="K171" s="2">
        <v>1</v>
      </c>
      <c r="L171" s="2">
        <v>2</v>
      </c>
      <c r="M171" s="2">
        <v>5</v>
      </c>
      <c r="O171" t="str">
        <f t="shared" si="4"/>
        <v/>
      </c>
      <c r="P171">
        <f t="shared" si="5"/>
        <v>2.6666666666666665</v>
      </c>
      <c r="R171" s="2" t="str">
        <f>IF(I171&gt;=5,Form!AP171,"")</f>
        <v/>
      </c>
      <c r="S171" s="2" t="str">
        <f>IF(I171&gt;=5,Form!AR171,"")</f>
        <v/>
      </c>
      <c r="T171" s="2" t="str">
        <f>IF(I171&gt;=5,Form!AS171,"")</f>
        <v/>
      </c>
    </row>
    <row r="172" spans="1:24" x14ac:dyDescent="0.2">
      <c r="A172" s="2" t="s">
        <v>49</v>
      </c>
      <c r="B172" s="2" t="s">
        <v>50</v>
      </c>
      <c r="C172" s="2" t="s">
        <v>49</v>
      </c>
      <c r="I172" s="12">
        <f>SUM(COUNTIFS(A172:G172,{"Yes";"Yes maybe"}))</f>
        <v>3</v>
      </c>
      <c r="K172" s="2">
        <v>1</v>
      </c>
      <c r="L172" s="2">
        <v>4</v>
      </c>
      <c r="M172" s="2">
        <v>5</v>
      </c>
      <c r="O172" t="str">
        <f t="shared" si="4"/>
        <v/>
      </c>
      <c r="P172">
        <f t="shared" si="5"/>
        <v>3.3333333333333335</v>
      </c>
      <c r="R172" s="2" t="str">
        <f>IF(I172&gt;=5,Form!AP172,"")</f>
        <v/>
      </c>
      <c r="S172" s="2" t="str">
        <f>IF(I172&gt;=5,Form!AR172,"")</f>
        <v/>
      </c>
      <c r="T172" s="2" t="str">
        <f>IF(I172&gt;=5,Form!AS172,"")</f>
        <v/>
      </c>
    </row>
    <row r="173" spans="1:24" x14ac:dyDescent="0.2">
      <c r="A173" s="2" t="s">
        <v>49</v>
      </c>
      <c r="B173" s="2" t="s">
        <v>68</v>
      </c>
      <c r="C173" s="2" t="s">
        <v>52</v>
      </c>
      <c r="D173" s="2" t="s">
        <v>52</v>
      </c>
      <c r="E173" s="2" t="s">
        <v>49</v>
      </c>
      <c r="F173" s="2" t="s">
        <v>52</v>
      </c>
      <c r="G173" s="2" t="s">
        <v>52</v>
      </c>
      <c r="I173" s="12">
        <f>SUM(COUNTIFS(A173:G173,{"Yes";"Yes maybe"}))</f>
        <v>2</v>
      </c>
      <c r="K173" s="2">
        <v>1</v>
      </c>
      <c r="L173" s="2">
        <v>6</v>
      </c>
      <c r="M173" s="2">
        <v>5</v>
      </c>
      <c r="O173" t="str">
        <f t="shared" si="4"/>
        <v/>
      </c>
      <c r="P173">
        <f t="shared" si="5"/>
        <v>4</v>
      </c>
      <c r="R173" s="2" t="str">
        <f>IF(I173&gt;=5,Form!AP173,"")</f>
        <v/>
      </c>
      <c r="S173" s="2" t="str">
        <f>IF(I173&gt;=5,Form!AR173,"")</f>
        <v/>
      </c>
      <c r="T173" s="2" t="str">
        <f>IF(I173&gt;=5,Form!AS173,"")</f>
        <v/>
      </c>
    </row>
    <row r="174" spans="1:24" x14ac:dyDescent="0.2">
      <c r="A174" s="2" t="s">
        <v>52</v>
      </c>
      <c r="B174" s="2" t="s">
        <v>68</v>
      </c>
      <c r="C174" s="2" t="s">
        <v>52</v>
      </c>
      <c r="D174" s="2" t="s">
        <v>52</v>
      </c>
      <c r="E174" s="2" t="s">
        <v>52</v>
      </c>
      <c r="F174" s="2" t="s">
        <v>52</v>
      </c>
      <c r="G174" s="2" t="s">
        <v>52</v>
      </c>
      <c r="I174" s="12">
        <f>SUM(COUNTIFS(A174:G174,{"Yes";"Yes maybe"}))</f>
        <v>0</v>
      </c>
      <c r="K174" s="2">
        <v>1</v>
      </c>
      <c r="L174" s="2">
        <v>4</v>
      </c>
      <c r="M174" s="2">
        <v>5</v>
      </c>
      <c r="O174" t="str">
        <f t="shared" si="4"/>
        <v/>
      </c>
      <c r="P174">
        <f t="shared" si="5"/>
        <v>3.3333333333333335</v>
      </c>
      <c r="R174" s="2" t="str">
        <f>IF(I174&gt;=5,Form!AP174,"")</f>
        <v/>
      </c>
      <c r="S174" s="2" t="str">
        <f>IF(I174&gt;=5,Form!AR174,"")</f>
        <v/>
      </c>
      <c r="T174" s="2" t="str">
        <f>IF(I174&gt;=5,Form!AS174,"")</f>
        <v/>
      </c>
    </row>
    <row r="175" spans="1:24" x14ac:dyDescent="0.2">
      <c r="A175" s="2" t="s">
        <v>52</v>
      </c>
      <c r="B175" s="2" t="s">
        <v>68</v>
      </c>
      <c r="C175" s="2" t="s">
        <v>52</v>
      </c>
      <c r="D175" s="2" t="s">
        <v>49</v>
      </c>
      <c r="E175" s="2" t="s">
        <v>52</v>
      </c>
      <c r="F175" s="2" t="s">
        <v>52</v>
      </c>
      <c r="G175" s="2" t="s">
        <v>52</v>
      </c>
      <c r="I175" s="12">
        <f>SUM(COUNTIFS(A175:G175,{"Yes";"Yes maybe"}))</f>
        <v>1</v>
      </c>
      <c r="K175" s="2">
        <v>1</v>
      </c>
      <c r="L175" s="2">
        <v>4</v>
      </c>
      <c r="M175" s="2">
        <v>6</v>
      </c>
      <c r="O175" t="str">
        <f t="shared" si="4"/>
        <v/>
      </c>
      <c r="P175">
        <f t="shared" si="5"/>
        <v>3.6666666666666665</v>
      </c>
      <c r="R175" s="2" t="str">
        <f>IF(I175&gt;=5,Form!AP175,"")</f>
        <v/>
      </c>
      <c r="S175" s="2" t="str">
        <f>IF(I175&gt;=5,Form!AR175,"")</f>
        <v/>
      </c>
      <c r="T175" s="2" t="str">
        <f>IF(I175&gt;=5,Form!AS175,"")</f>
        <v/>
      </c>
    </row>
    <row r="176" spans="1:24" s="10" customFormat="1" x14ac:dyDescent="0.2">
      <c r="I176" s="25"/>
      <c r="K176"/>
      <c r="L176"/>
      <c r="M176"/>
      <c r="W176"/>
      <c r="X176"/>
    </row>
    <row r="177" spans="9:16" ht="13.5" thickBot="1" x14ac:dyDescent="0.25"/>
    <row r="178" spans="9:16" ht="53.45" customHeight="1" x14ac:dyDescent="0.2">
      <c r="I178" s="26" t="s">
        <v>373</v>
      </c>
    </row>
    <row r="179" spans="9:16" ht="15.75" x14ac:dyDescent="0.25">
      <c r="I179" s="27">
        <f>COUNTIF(I2:I175,"&gt;=5")</f>
        <v>28</v>
      </c>
      <c r="O179">
        <f>AVERAGE(O2:O175)</f>
        <v>2.7738095238095242</v>
      </c>
      <c r="P179">
        <f>AVERAGE(P2:P175)</f>
        <v>3.3687214611872149</v>
      </c>
    </row>
    <row r="180" spans="9:16" ht="16.5" thickBot="1" x14ac:dyDescent="0.3">
      <c r="I180" s="28">
        <f>28/172</f>
        <v>0.16279069767441862</v>
      </c>
    </row>
    <row r="181" spans="9:16" ht="13.5" thickBot="1" x14ac:dyDescent="0.25"/>
    <row r="182" spans="9:16" ht="15.75" x14ac:dyDescent="0.25">
      <c r="O182" s="29" t="s">
        <v>376</v>
      </c>
      <c r="P182" s="30" t="s">
        <v>376</v>
      </c>
    </row>
    <row r="183" spans="9:16" x14ac:dyDescent="0.2">
      <c r="O183" s="31">
        <f>COUNTIF(O2:O175,"&lt;=3")</f>
        <v>18</v>
      </c>
      <c r="P183" s="32">
        <f>COUNTIF(P2:P175,"&lt;=3")</f>
        <v>61</v>
      </c>
    </row>
    <row r="184" spans="9:16" ht="16.5" thickBot="1" x14ac:dyDescent="0.3">
      <c r="O184" s="33">
        <f>18/28</f>
        <v>0.6428571428571429</v>
      </c>
      <c r="P184" s="34">
        <f>61/144</f>
        <v>0.4236111111111111</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193"/>
  <sheetViews>
    <sheetView topLeftCell="C166" workbookViewId="0">
      <selection activeCell="D187" sqref="D187:E192"/>
    </sheetView>
  </sheetViews>
  <sheetFormatPr defaultRowHeight="12.75" x14ac:dyDescent="0.2"/>
  <cols>
    <col min="1" max="1" width="66" customWidth="1"/>
    <col min="2" max="2" width="31.140625" customWidth="1"/>
    <col min="3" max="3" width="115" customWidth="1"/>
    <col min="4" max="4" width="22.28515625" customWidth="1"/>
    <col min="5" max="5" width="68.85546875" customWidth="1"/>
    <col min="6" max="7" width="21.5703125" customWidth="1"/>
  </cols>
  <sheetData>
    <row r="1" spans="1:7" ht="78.75" x14ac:dyDescent="0.2">
      <c r="A1" s="5" t="s">
        <v>47</v>
      </c>
      <c r="B1" s="4" t="s">
        <v>10</v>
      </c>
      <c r="C1" s="4" t="s">
        <v>18</v>
      </c>
      <c r="D1" s="4" t="s">
        <v>19</v>
      </c>
      <c r="E1" s="4" t="s">
        <v>20</v>
      </c>
      <c r="F1" s="4" t="s">
        <v>424</v>
      </c>
      <c r="G1" s="4" t="s">
        <v>27</v>
      </c>
    </row>
    <row r="2" spans="1:7" x14ac:dyDescent="0.2">
      <c r="B2" s="2" t="s">
        <v>51</v>
      </c>
      <c r="C2" s="2" t="s">
        <v>53</v>
      </c>
      <c r="D2" s="2" t="s">
        <v>54</v>
      </c>
      <c r="E2" s="2" t="s">
        <v>49</v>
      </c>
      <c r="F2" s="2">
        <v>3</v>
      </c>
      <c r="G2" s="2">
        <v>3</v>
      </c>
    </row>
    <row r="3" spans="1:7" x14ac:dyDescent="0.2">
      <c r="A3" s="2"/>
      <c r="B3" s="2" t="s">
        <v>69</v>
      </c>
      <c r="C3" s="2" t="s">
        <v>70</v>
      </c>
      <c r="D3" s="2" t="s">
        <v>59</v>
      </c>
      <c r="E3" s="2" t="s">
        <v>52</v>
      </c>
      <c r="F3" s="2">
        <v>3</v>
      </c>
      <c r="G3" s="2">
        <v>1</v>
      </c>
    </row>
    <row r="4" spans="1:7" x14ac:dyDescent="0.2">
      <c r="B4" s="2" t="s">
        <v>83</v>
      </c>
      <c r="C4" s="2" t="s">
        <v>84</v>
      </c>
      <c r="D4" s="2" t="s">
        <v>85</v>
      </c>
      <c r="E4" s="2" t="s">
        <v>49</v>
      </c>
      <c r="F4" s="2">
        <v>4</v>
      </c>
      <c r="G4" s="2">
        <v>5</v>
      </c>
    </row>
    <row r="5" spans="1:7" x14ac:dyDescent="0.2">
      <c r="B5" s="2" t="s">
        <v>69</v>
      </c>
      <c r="C5" s="2" t="s">
        <v>92</v>
      </c>
      <c r="D5" s="2" t="s">
        <v>85</v>
      </c>
      <c r="E5" s="2" t="s">
        <v>52</v>
      </c>
      <c r="F5" s="2">
        <v>2</v>
      </c>
      <c r="G5" s="2">
        <v>2</v>
      </c>
    </row>
    <row r="6" spans="1:7" x14ac:dyDescent="0.2">
      <c r="B6" s="2" t="s">
        <v>99</v>
      </c>
      <c r="C6" s="2" t="s">
        <v>100</v>
      </c>
      <c r="D6" s="2" t="s">
        <v>54</v>
      </c>
      <c r="E6" s="2" t="s">
        <v>49</v>
      </c>
      <c r="F6" s="2">
        <v>4</v>
      </c>
      <c r="G6" s="2">
        <v>1</v>
      </c>
    </row>
    <row r="7" spans="1:7" x14ac:dyDescent="0.2">
      <c r="A7" s="2"/>
      <c r="B7" s="2" t="s">
        <v>83</v>
      </c>
      <c r="C7" s="2" t="s">
        <v>107</v>
      </c>
      <c r="D7" s="2" t="s">
        <v>59</v>
      </c>
      <c r="E7" s="2" t="s">
        <v>52</v>
      </c>
      <c r="F7" s="2">
        <v>5</v>
      </c>
      <c r="G7" s="2">
        <v>6</v>
      </c>
    </row>
    <row r="8" spans="1:7" x14ac:dyDescent="0.2">
      <c r="A8" s="2"/>
      <c r="B8" s="2" t="s">
        <v>99</v>
      </c>
      <c r="C8" s="2" t="s">
        <v>53</v>
      </c>
      <c r="D8" s="2" t="s">
        <v>59</v>
      </c>
      <c r="E8" s="2" t="s">
        <v>52</v>
      </c>
      <c r="F8" s="2">
        <v>2</v>
      </c>
      <c r="G8" s="2">
        <v>1</v>
      </c>
    </row>
    <row r="9" spans="1:7" x14ac:dyDescent="0.2">
      <c r="A9" s="2"/>
      <c r="B9" s="2" t="s">
        <v>113</v>
      </c>
      <c r="C9" s="2" t="s">
        <v>53</v>
      </c>
      <c r="D9" s="2" t="s">
        <v>85</v>
      </c>
      <c r="E9" s="2" t="s">
        <v>49</v>
      </c>
      <c r="F9" s="2">
        <v>2</v>
      </c>
      <c r="G9" s="2">
        <v>2</v>
      </c>
    </row>
    <row r="10" spans="1:7" x14ac:dyDescent="0.2">
      <c r="A10" s="2"/>
      <c r="B10" s="2" t="s">
        <v>99</v>
      </c>
      <c r="C10" s="2" t="s">
        <v>119</v>
      </c>
      <c r="D10" s="2" t="s">
        <v>59</v>
      </c>
      <c r="E10" s="2" t="s">
        <v>49</v>
      </c>
      <c r="F10" s="2">
        <v>4</v>
      </c>
      <c r="G10" s="2">
        <v>2</v>
      </c>
    </row>
    <row r="11" spans="1:7" x14ac:dyDescent="0.2">
      <c r="B11" s="2" t="s">
        <v>99</v>
      </c>
      <c r="C11" s="2" t="s">
        <v>124</v>
      </c>
      <c r="D11" s="2" t="s">
        <v>54</v>
      </c>
      <c r="E11" s="2" t="s">
        <v>49</v>
      </c>
      <c r="F11" s="2">
        <v>2</v>
      </c>
      <c r="G11" s="2">
        <v>3</v>
      </c>
    </row>
    <row r="12" spans="1:7" x14ac:dyDescent="0.2">
      <c r="A12" s="2"/>
      <c r="B12" s="2" t="s">
        <v>69</v>
      </c>
      <c r="C12" s="2" t="s">
        <v>126</v>
      </c>
      <c r="D12" s="2" t="s">
        <v>54</v>
      </c>
      <c r="E12" s="2" t="s">
        <v>49</v>
      </c>
      <c r="F12" s="2">
        <v>2</v>
      </c>
      <c r="G12" s="2">
        <v>1</v>
      </c>
    </row>
    <row r="13" spans="1:7" x14ac:dyDescent="0.2">
      <c r="A13" s="2"/>
      <c r="B13" s="2" t="s">
        <v>113</v>
      </c>
      <c r="C13" s="2" t="s">
        <v>130</v>
      </c>
      <c r="D13" s="2" t="s">
        <v>85</v>
      </c>
      <c r="E13" s="2" t="s">
        <v>49</v>
      </c>
      <c r="F13" s="2">
        <v>2</v>
      </c>
      <c r="G13" s="2">
        <v>3</v>
      </c>
    </row>
    <row r="14" spans="1:7" x14ac:dyDescent="0.2">
      <c r="A14" s="2"/>
      <c r="B14" s="2" t="s">
        <v>99</v>
      </c>
      <c r="C14" s="2" t="s">
        <v>134</v>
      </c>
      <c r="D14" s="2" t="s">
        <v>85</v>
      </c>
      <c r="E14" s="2" t="s">
        <v>49</v>
      </c>
      <c r="F14" s="2">
        <v>4</v>
      </c>
      <c r="G14" s="2">
        <v>2</v>
      </c>
    </row>
    <row r="15" spans="1:7" x14ac:dyDescent="0.2">
      <c r="A15" s="2"/>
      <c r="B15" s="2" t="s">
        <v>99</v>
      </c>
      <c r="C15" s="2" t="s">
        <v>84</v>
      </c>
      <c r="D15" s="2" t="s">
        <v>54</v>
      </c>
      <c r="E15" s="2" t="s">
        <v>49</v>
      </c>
      <c r="F15" s="2">
        <v>1</v>
      </c>
      <c r="G15" s="2">
        <v>1</v>
      </c>
    </row>
    <row r="16" spans="1:7" x14ac:dyDescent="0.2">
      <c r="A16" s="2"/>
      <c r="B16" s="2" t="s">
        <v>99</v>
      </c>
      <c r="C16" s="2" t="s">
        <v>53</v>
      </c>
      <c r="D16" s="2" t="s">
        <v>85</v>
      </c>
      <c r="E16" s="2" t="s">
        <v>49</v>
      </c>
      <c r="F16" s="2">
        <v>3</v>
      </c>
      <c r="G16" s="2">
        <v>2</v>
      </c>
    </row>
    <row r="17" spans="1:7" x14ac:dyDescent="0.2">
      <c r="B17" s="2" t="s">
        <v>69</v>
      </c>
      <c r="C17" s="2" t="s">
        <v>100</v>
      </c>
      <c r="D17" s="2" t="s">
        <v>85</v>
      </c>
      <c r="E17" s="2" t="s">
        <v>52</v>
      </c>
      <c r="F17" s="2">
        <v>5</v>
      </c>
      <c r="G17" s="2">
        <v>4</v>
      </c>
    </row>
    <row r="18" spans="1:7" x14ac:dyDescent="0.2">
      <c r="B18" s="2" t="s">
        <v>99</v>
      </c>
      <c r="C18" s="2" t="s">
        <v>146</v>
      </c>
      <c r="D18" s="2" t="s">
        <v>85</v>
      </c>
      <c r="E18" s="2" t="s">
        <v>49</v>
      </c>
      <c r="F18" s="2">
        <v>3</v>
      </c>
      <c r="G18" s="2">
        <v>1</v>
      </c>
    </row>
    <row r="19" spans="1:7" x14ac:dyDescent="0.2">
      <c r="A19" s="2"/>
      <c r="B19" s="2" t="s">
        <v>99</v>
      </c>
      <c r="C19" s="2" t="s">
        <v>150</v>
      </c>
      <c r="D19" s="2" t="s">
        <v>59</v>
      </c>
      <c r="E19" s="2" t="s">
        <v>52</v>
      </c>
      <c r="F19" s="2">
        <v>5</v>
      </c>
      <c r="G19" s="2">
        <v>6</v>
      </c>
    </row>
    <row r="20" spans="1:7" x14ac:dyDescent="0.2">
      <c r="A20" s="2"/>
      <c r="B20" s="2" t="s">
        <v>51</v>
      </c>
      <c r="C20" s="2" t="s">
        <v>53</v>
      </c>
      <c r="D20" s="2" t="s">
        <v>54</v>
      </c>
      <c r="E20" s="2" t="s">
        <v>52</v>
      </c>
      <c r="F20" s="2">
        <v>3</v>
      </c>
      <c r="G20" s="2">
        <v>2</v>
      </c>
    </row>
    <row r="21" spans="1:7" x14ac:dyDescent="0.2">
      <c r="B21" s="2" t="s">
        <v>99</v>
      </c>
      <c r="C21" s="2" t="s">
        <v>53</v>
      </c>
      <c r="D21" s="2" t="s">
        <v>54</v>
      </c>
      <c r="E21" s="2" t="s">
        <v>49</v>
      </c>
      <c r="F21" s="2">
        <v>1</v>
      </c>
      <c r="G21" s="2">
        <v>1</v>
      </c>
    </row>
    <row r="22" spans="1:7" x14ac:dyDescent="0.2">
      <c r="A22" s="2"/>
      <c r="B22" s="2" t="s">
        <v>83</v>
      </c>
      <c r="C22" s="2" t="s">
        <v>146</v>
      </c>
      <c r="D22" s="2" t="s">
        <v>59</v>
      </c>
      <c r="E22" s="2" t="s">
        <v>49</v>
      </c>
      <c r="F22" s="2">
        <v>1</v>
      </c>
      <c r="G22" s="2">
        <v>1</v>
      </c>
    </row>
    <row r="23" spans="1:7" x14ac:dyDescent="0.2">
      <c r="A23" s="2"/>
      <c r="B23" s="2" t="s">
        <v>99</v>
      </c>
      <c r="C23" s="2" t="s">
        <v>156</v>
      </c>
      <c r="D23" s="2" t="s">
        <v>59</v>
      </c>
      <c r="E23" s="2" t="s">
        <v>52</v>
      </c>
      <c r="F23" s="2">
        <v>4</v>
      </c>
      <c r="G23" s="2">
        <v>2</v>
      </c>
    </row>
    <row r="24" spans="1:7" x14ac:dyDescent="0.2">
      <c r="A24" s="2"/>
      <c r="B24" s="2" t="s">
        <v>113</v>
      </c>
      <c r="C24" s="2" t="s">
        <v>159</v>
      </c>
      <c r="D24" s="2" t="s">
        <v>59</v>
      </c>
      <c r="E24" s="2" t="s">
        <v>49</v>
      </c>
      <c r="F24" s="2">
        <v>2</v>
      </c>
      <c r="G24" s="2">
        <v>4</v>
      </c>
    </row>
    <row r="25" spans="1:7" x14ac:dyDescent="0.2">
      <c r="A25" s="2"/>
      <c r="B25" s="2" t="s">
        <v>69</v>
      </c>
      <c r="C25" s="2" t="s">
        <v>162</v>
      </c>
      <c r="D25" s="2" t="s">
        <v>59</v>
      </c>
      <c r="E25" s="2" t="s">
        <v>52</v>
      </c>
      <c r="F25" s="2">
        <v>4</v>
      </c>
      <c r="G25" s="2">
        <v>4</v>
      </c>
    </row>
    <row r="26" spans="1:7" x14ac:dyDescent="0.2">
      <c r="A26" s="2"/>
      <c r="B26" s="2" t="s">
        <v>69</v>
      </c>
      <c r="C26" s="2" t="s">
        <v>166</v>
      </c>
      <c r="D26" s="2" t="s">
        <v>85</v>
      </c>
      <c r="E26" s="2" t="s">
        <v>49</v>
      </c>
      <c r="F26" s="2">
        <v>3</v>
      </c>
      <c r="G26" s="2">
        <v>3</v>
      </c>
    </row>
    <row r="27" spans="1:7" x14ac:dyDescent="0.2">
      <c r="B27" s="2" t="s">
        <v>69</v>
      </c>
      <c r="C27" s="2" t="s">
        <v>171</v>
      </c>
      <c r="D27" s="2" t="s">
        <v>59</v>
      </c>
      <c r="E27" s="2" t="s">
        <v>52</v>
      </c>
      <c r="F27" s="2">
        <v>3</v>
      </c>
      <c r="G27" s="2">
        <v>5</v>
      </c>
    </row>
    <row r="28" spans="1:7" x14ac:dyDescent="0.2">
      <c r="A28" s="2"/>
      <c r="B28" s="2" t="s">
        <v>83</v>
      </c>
      <c r="C28" s="2" t="s">
        <v>174</v>
      </c>
      <c r="D28" s="2" t="s">
        <v>59</v>
      </c>
      <c r="E28" s="2" t="s">
        <v>49</v>
      </c>
      <c r="F28" s="2">
        <v>6</v>
      </c>
      <c r="G28" s="2">
        <v>6</v>
      </c>
    </row>
    <row r="29" spans="1:7" x14ac:dyDescent="0.2">
      <c r="A29" s="2"/>
      <c r="B29" s="2" t="s">
        <v>99</v>
      </c>
      <c r="C29" s="2" t="s">
        <v>176</v>
      </c>
      <c r="D29" s="2" t="s">
        <v>177</v>
      </c>
      <c r="E29" s="2" t="s">
        <v>49</v>
      </c>
      <c r="F29" s="2">
        <v>6</v>
      </c>
      <c r="G29" s="2">
        <v>6</v>
      </c>
    </row>
    <row r="30" spans="1:7" x14ac:dyDescent="0.2">
      <c r="A30" s="2"/>
      <c r="B30" s="2" t="s">
        <v>99</v>
      </c>
      <c r="C30" s="2" t="s">
        <v>53</v>
      </c>
      <c r="D30" s="2" t="s">
        <v>59</v>
      </c>
      <c r="E30" s="2" t="s">
        <v>49</v>
      </c>
      <c r="F30" s="2">
        <v>1</v>
      </c>
      <c r="G30" s="2">
        <v>1</v>
      </c>
    </row>
    <row r="31" spans="1:7" x14ac:dyDescent="0.2">
      <c r="B31" s="2" t="s">
        <v>99</v>
      </c>
      <c r="C31" s="2" t="s">
        <v>100</v>
      </c>
      <c r="D31" s="2" t="s">
        <v>85</v>
      </c>
      <c r="E31" s="2" t="s">
        <v>49</v>
      </c>
      <c r="F31" s="2">
        <v>5</v>
      </c>
      <c r="G31" s="2">
        <v>4</v>
      </c>
    </row>
    <row r="32" spans="1:7" x14ac:dyDescent="0.2">
      <c r="B32" s="2" t="s">
        <v>113</v>
      </c>
      <c r="C32" s="2" t="s">
        <v>92</v>
      </c>
      <c r="D32" s="2" t="s">
        <v>59</v>
      </c>
      <c r="E32" s="2" t="s">
        <v>49</v>
      </c>
      <c r="F32" s="2">
        <v>4</v>
      </c>
      <c r="G32" s="2">
        <v>3</v>
      </c>
    </row>
    <row r="33" spans="1:7" x14ac:dyDescent="0.2">
      <c r="A33" s="2"/>
      <c r="B33" s="2" t="s">
        <v>99</v>
      </c>
      <c r="C33" s="2" t="s">
        <v>183</v>
      </c>
      <c r="D33" s="2" t="s">
        <v>59</v>
      </c>
      <c r="E33" s="2" t="s">
        <v>49</v>
      </c>
      <c r="F33" s="2">
        <v>3</v>
      </c>
      <c r="G33" s="2">
        <v>1</v>
      </c>
    </row>
    <row r="34" spans="1:7" x14ac:dyDescent="0.2">
      <c r="A34" s="2"/>
      <c r="B34" s="2" t="s">
        <v>99</v>
      </c>
      <c r="C34" s="2" t="s">
        <v>185</v>
      </c>
      <c r="D34" s="2" t="s">
        <v>177</v>
      </c>
      <c r="E34" s="2" t="s">
        <v>49</v>
      </c>
      <c r="F34" s="2">
        <v>2</v>
      </c>
      <c r="G34" s="2">
        <v>2</v>
      </c>
    </row>
    <row r="35" spans="1:7" x14ac:dyDescent="0.2">
      <c r="A35" s="2"/>
      <c r="B35" s="2" t="s">
        <v>83</v>
      </c>
      <c r="C35" s="2" t="s">
        <v>70</v>
      </c>
      <c r="D35" s="2" t="s">
        <v>85</v>
      </c>
      <c r="E35" s="2" t="s">
        <v>49</v>
      </c>
      <c r="F35" s="2">
        <v>3</v>
      </c>
      <c r="G35" s="2">
        <v>3</v>
      </c>
    </row>
    <row r="36" spans="1:7" x14ac:dyDescent="0.2">
      <c r="B36" s="2" t="s">
        <v>113</v>
      </c>
      <c r="C36" s="2" t="s">
        <v>189</v>
      </c>
      <c r="D36" s="2" t="s">
        <v>59</v>
      </c>
      <c r="E36" s="2" t="s">
        <v>49</v>
      </c>
      <c r="F36" s="2">
        <v>1</v>
      </c>
      <c r="G36" s="2">
        <v>1</v>
      </c>
    </row>
    <row r="37" spans="1:7" x14ac:dyDescent="0.2">
      <c r="A37" s="2"/>
      <c r="B37" s="2" t="s">
        <v>99</v>
      </c>
      <c r="C37" s="2" t="s">
        <v>191</v>
      </c>
      <c r="D37" s="2" t="s">
        <v>59</v>
      </c>
      <c r="E37" s="2" t="s">
        <v>49</v>
      </c>
      <c r="F37" s="2">
        <v>6</v>
      </c>
      <c r="G37" s="2">
        <v>6</v>
      </c>
    </row>
    <row r="38" spans="1:7" x14ac:dyDescent="0.2">
      <c r="A38" s="2"/>
      <c r="B38" s="2" t="s">
        <v>83</v>
      </c>
      <c r="C38" s="2" t="s">
        <v>53</v>
      </c>
      <c r="D38" s="2" t="s">
        <v>177</v>
      </c>
      <c r="E38" s="2" t="s">
        <v>49</v>
      </c>
      <c r="F38" s="2">
        <v>6</v>
      </c>
      <c r="G38" s="2">
        <v>4</v>
      </c>
    </row>
    <row r="39" spans="1:7" x14ac:dyDescent="0.2">
      <c r="A39" s="2"/>
      <c r="B39" s="2" t="s">
        <v>99</v>
      </c>
      <c r="C39" s="2" t="s">
        <v>194</v>
      </c>
      <c r="D39" s="2" t="s">
        <v>177</v>
      </c>
      <c r="E39" s="2" t="s">
        <v>52</v>
      </c>
      <c r="F39" s="2">
        <v>3</v>
      </c>
      <c r="G39" s="2">
        <v>3</v>
      </c>
    </row>
    <row r="40" spans="1:7" x14ac:dyDescent="0.2">
      <c r="A40" s="2"/>
      <c r="B40" s="2" t="s">
        <v>83</v>
      </c>
      <c r="C40" s="2" t="s">
        <v>84</v>
      </c>
      <c r="D40" s="2" t="s">
        <v>54</v>
      </c>
      <c r="E40" s="2" t="s">
        <v>49</v>
      </c>
      <c r="F40" s="2">
        <v>1</v>
      </c>
      <c r="G40" s="2">
        <v>1</v>
      </c>
    </row>
    <row r="41" spans="1:7" x14ac:dyDescent="0.2">
      <c r="B41" s="2" t="s">
        <v>69</v>
      </c>
      <c r="C41" s="2" t="s">
        <v>146</v>
      </c>
      <c r="D41" s="2" t="s">
        <v>85</v>
      </c>
      <c r="E41" s="2" t="s">
        <v>49</v>
      </c>
      <c r="F41" s="2">
        <v>2</v>
      </c>
      <c r="G41" s="2">
        <v>3</v>
      </c>
    </row>
    <row r="42" spans="1:7" x14ac:dyDescent="0.2">
      <c r="A42" s="2"/>
      <c r="B42" s="2" t="s">
        <v>99</v>
      </c>
      <c r="C42" s="2" t="s">
        <v>53</v>
      </c>
      <c r="D42" s="2" t="s">
        <v>54</v>
      </c>
      <c r="E42" s="2" t="s">
        <v>49</v>
      </c>
      <c r="F42" s="2">
        <v>1</v>
      </c>
      <c r="G42" s="2">
        <v>1</v>
      </c>
    </row>
    <row r="43" spans="1:7" x14ac:dyDescent="0.2">
      <c r="B43" s="2" t="s">
        <v>69</v>
      </c>
      <c r="C43" s="2" t="s">
        <v>198</v>
      </c>
      <c r="D43" s="2" t="s">
        <v>54</v>
      </c>
      <c r="E43" s="2" t="s">
        <v>49</v>
      </c>
      <c r="F43" s="2">
        <v>2</v>
      </c>
      <c r="G43" s="2">
        <v>5</v>
      </c>
    </row>
    <row r="44" spans="1:7" x14ac:dyDescent="0.2">
      <c r="A44" s="2"/>
      <c r="B44" s="2" t="s">
        <v>51</v>
      </c>
      <c r="C44" s="2" t="s">
        <v>199</v>
      </c>
      <c r="D44" s="2" t="s">
        <v>85</v>
      </c>
      <c r="E44" s="2" t="s">
        <v>49</v>
      </c>
      <c r="F44" s="2">
        <v>3</v>
      </c>
      <c r="G44" s="2">
        <v>3</v>
      </c>
    </row>
    <row r="45" spans="1:7" x14ac:dyDescent="0.2">
      <c r="A45" s="2"/>
      <c r="B45" s="2" t="s">
        <v>99</v>
      </c>
      <c r="C45" s="2" t="s">
        <v>202</v>
      </c>
      <c r="D45" s="2" t="s">
        <v>54</v>
      </c>
      <c r="E45" s="2" t="s">
        <v>49</v>
      </c>
      <c r="F45" s="2">
        <v>1</v>
      </c>
      <c r="G45" s="2">
        <v>3</v>
      </c>
    </row>
    <row r="46" spans="1:7" x14ac:dyDescent="0.2">
      <c r="A46" s="2"/>
      <c r="B46" s="2" t="s">
        <v>99</v>
      </c>
      <c r="C46" s="2" t="s">
        <v>205</v>
      </c>
      <c r="D46" s="2" t="s">
        <v>59</v>
      </c>
      <c r="E46" s="2" t="s">
        <v>49</v>
      </c>
      <c r="F46" s="2">
        <v>3</v>
      </c>
      <c r="G46" s="2">
        <v>3</v>
      </c>
    </row>
    <row r="47" spans="1:7" x14ac:dyDescent="0.2">
      <c r="A47" s="2"/>
      <c r="B47" s="2" t="s">
        <v>69</v>
      </c>
      <c r="C47" s="2" t="s">
        <v>208</v>
      </c>
      <c r="D47" s="2" t="s">
        <v>177</v>
      </c>
      <c r="E47" s="2" t="s">
        <v>49</v>
      </c>
      <c r="F47" s="2">
        <v>2</v>
      </c>
      <c r="G47" s="2">
        <v>3</v>
      </c>
    </row>
    <row r="48" spans="1:7" x14ac:dyDescent="0.2">
      <c r="A48" s="2"/>
      <c r="B48" s="2" t="s">
        <v>83</v>
      </c>
      <c r="C48" s="2" t="s">
        <v>70</v>
      </c>
      <c r="D48" s="2" t="s">
        <v>59</v>
      </c>
      <c r="E48" s="2" t="s">
        <v>52</v>
      </c>
      <c r="F48" s="2">
        <v>4</v>
      </c>
      <c r="G48" s="2">
        <v>3</v>
      </c>
    </row>
    <row r="49" spans="1:7" x14ac:dyDescent="0.2">
      <c r="A49" s="2"/>
      <c r="B49" s="2" t="s">
        <v>99</v>
      </c>
      <c r="C49" s="2" t="s">
        <v>212</v>
      </c>
      <c r="D49" s="2" t="s">
        <v>85</v>
      </c>
      <c r="E49" s="2" t="s">
        <v>49</v>
      </c>
      <c r="F49" s="2">
        <v>3</v>
      </c>
      <c r="G49" s="2">
        <v>1</v>
      </c>
    </row>
    <row r="50" spans="1:7" x14ac:dyDescent="0.2">
      <c r="A50" s="2"/>
      <c r="B50" s="2" t="s">
        <v>69</v>
      </c>
      <c r="C50" s="2" t="s">
        <v>216</v>
      </c>
      <c r="D50" s="2" t="s">
        <v>85</v>
      </c>
      <c r="E50" s="2" t="s">
        <v>49</v>
      </c>
      <c r="F50" s="2">
        <v>5</v>
      </c>
      <c r="G50" s="2">
        <v>4</v>
      </c>
    </row>
    <row r="51" spans="1:7" x14ac:dyDescent="0.2">
      <c r="B51" s="2" t="s">
        <v>99</v>
      </c>
      <c r="C51" s="2" t="s">
        <v>220</v>
      </c>
      <c r="D51" s="2" t="s">
        <v>54</v>
      </c>
      <c r="E51" s="2" t="s">
        <v>49</v>
      </c>
      <c r="F51" s="2">
        <v>2</v>
      </c>
      <c r="G51" s="2">
        <v>1</v>
      </c>
    </row>
    <row r="52" spans="1:7" x14ac:dyDescent="0.2">
      <c r="A52" s="2"/>
      <c r="B52" s="2" t="s">
        <v>99</v>
      </c>
      <c r="C52" s="2" t="s">
        <v>124</v>
      </c>
      <c r="D52" s="2" t="s">
        <v>85</v>
      </c>
      <c r="E52" s="2" t="s">
        <v>49</v>
      </c>
      <c r="F52" s="2">
        <v>3</v>
      </c>
      <c r="G52" s="2">
        <v>6</v>
      </c>
    </row>
    <row r="53" spans="1:7" x14ac:dyDescent="0.2">
      <c r="A53" s="2"/>
      <c r="B53" s="2" t="s">
        <v>51</v>
      </c>
      <c r="C53" s="2" t="s">
        <v>223</v>
      </c>
      <c r="D53" s="2" t="s">
        <v>177</v>
      </c>
      <c r="E53" s="2" t="s">
        <v>52</v>
      </c>
      <c r="F53" s="2">
        <v>6</v>
      </c>
      <c r="G53" s="2">
        <v>3</v>
      </c>
    </row>
    <row r="54" spans="1:7" x14ac:dyDescent="0.2">
      <c r="A54" s="2"/>
      <c r="B54" s="2" t="s">
        <v>69</v>
      </c>
      <c r="C54" s="2" t="s">
        <v>226</v>
      </c>
      <c r="D54" s="2" t="s">
        <v>177</v>
      </c>
      <c r="E54" s="2" t="s">
        <v>49</v>
      </c>
      <c r="F54" s="2">
        <v>5</v>
      </c>
      <c r="G54" s="2">
        <v>6</v>
      </c>
    </row>
    <row r="55" spans="1:7" x14ac:dyDescent="0.2">
      <c r="B55" s="2" t="s">
        <v>69</v>
      </c>
      <c r="C55" s="2" t="s">
        <v>107</v>
      </c>
      <c r="D55" s="2" t="s">
        <v>85</v>
      </c>
      <c r="E55" s="2" t="s">
        <v>52</v>
      </c>
      <c r="F55" s="2">
        <v>2</v>
      </c>
      <c r="G55" s="2">
        <v>2</v>
      </c>
    </row>
    <row r="56" spans="1:7" x14ac:dyDescent="0.2">
      <c r="A56" s="2"/>
      <c r="B56" s="2" t="s">
        <v>83</v>
      </c>
      <c r="C56" s="2" t="s">
        <v>230</v>
      </c>
      <c r="D56" s="2" t="s">
        <v>54</v>
      </c>
      <c r="E56" s="2" t="s">
        <v>52</v>
      </c>
      <c r="F56" s="2">
        <v>2</v>
      </c>
      <c r="G56" s="2">
        <v>2</v>
      </c>
    </row>
    <row r="57" spans="1:7" x14ac:dyDescent="0.2">
      <c r="A57" s="2"/>
      <c r="B57" s="2" t="s">
        <v>83</v>
      </c>
      <c r="C57" s="2" t="s">
        <v>233</v>
      </c>
      <c r="D57" s="2" t="s">
        <v>54</v>
      </c>
      <c r="E57" s="2" t="s">
        <v>49</v>
      </c>
      <c r="F57" s="2">
        <v>6</v>
      </c>
      <c r="G57" s="2">
        <v>2</v>
      </c>
    </row>
    <row r="58" spans="1:7" x14ac:dyDescent="0.2">
      <c r="A58" s="2"/>
      <c r="B58" s="2" t="s">
        <v>69</v>
      </c>
      <c r="C58" s="2" t="s">
        <v>226</v>
      </c>
      <c r="D58" s="2" t="s">
        <v>177</v>
      </c>
      <c r="E58" s="2" t="s">
        <v>49</v>
      </c>
      <c r="F58" s="2">
        <v>1</v>
      </c>
      <c r="G58" s="2">
        <v>1</v>
      </c>
    </row>
    <row r="59" spans="1:7" x14ac:dyDescent="0.2">
      <c r="A59" s="2"/>
      <c r="B59" s="2" t="s">
        <v>69</v>
      </c>
      <c r="C59" s="2" t="s">
        <v>150</v>
      </c>
      <c r="D59" s="2" t="s">
        <v>59</v>
      </c>
      <c r="E59" s="2" t="s">
        <v>52</v>
      </c>
      <c r="F59" s="2">
        <v>5</v>
      </c>
      <c r="G59" s="2">
        <v>3</v>
      </c>
    </row>
    <row r="60" spans="1:7" x14ac:dyDescent="0.2">
      <c r="B60" s="2" t="s">
        <v>51</v>
      </c>
      <c r="C60" s="2" t="s">
        <v>53</v>
      </c>
      <c r="D60" s="2" t="s">
        <v>54</v>
      </c>
      <c r="E60" s="2" t="s">
        <v>49</v>
      </c>
      <c r="F60" s="2">
        <v>5</v>
      </c>
      <c r="G60" s="2">
        <v>1</v>
      </c>
    </row>
    <row r="61" spans="1:7" x14ac:dyDescent="0.2">
      <c r="A61" s="2"/>
      <c r="B61" s="2" t="s">
        <v>99</v>
      </c>
      <c r="C61" s="2" t="s">
        <v>240</v>
      </c>
      <c r="D61" s="2" t="s">
        <v>59</v>
      </c>
      <c r="E61" s="2" t="s">
        <v>49</v>
      </c>
      <c r="F61" s="2">
        <v>3</v>
      </c>
      <c r="G61" s="2">
        <v>3</v>
      </c>
    </row>
    <row r="62" spans="1:7" x14ac:dyDescent="0.2">
      <c r="B62" s="2" t="s">
        <v>69</v>
      </c>
      <c r="C62" s="2" t="s">
        <v>53</v>
      </c>
      <c r="D62" s="2" t="s">
        <v>85</v>
      </c>
      <c r="E62" s="2" t="s">
        <v>49</v>
      </c>
      <c r="F62" s="2">
        <v>2</v>
      </c>
      <c r="G62" s="2">
        <v>3</v>
      </c>
    </row>
    <row r="63" spans="1:7" x14ac:dyDescent="0.2">
      <c r="A63" s="2"/>
      <c r="B63" s="2" t="s">
        <v>51</v>
      </c>
      <c r="C63" s="2" t="s">
        <v>245</v>
      </c>
      <c r="D63" s="2" t="s">
        <v>59</v>
      </c>
      <c r="E63" s="2" t="s">
        <v>49</v>
      </c>
      <c r="F63" s="2">
        <v>1</v>
      </c>
      <c r="G63" s="2">
        <v>1</v>
      </c>
    </row>
    <row r="64" spans="1:7" x14ac:dyDescent="0.2">
      <c r="A64" s="2"/>
      <c r="B64" s="2" t="s">
        <v>83</v>
      </c>
      <c r="C64" s="2" t="s">
        <v>248</v>
      </c>
      <c r="D64" s="2" t="s">
        <v>85</v>
      </c>
      <c r="E64" s="2" t="s">
        <v>49</v>
      </c>
      <c r="F64" s="2">
        <v>6</v>
      </c>
      <c r="G64" s="2">
        <v>4</v>
      </c>
    </row>
    <row r="65" spans="1:7" x14ac:dyDescent="0.2">
      <c r="A65" s="2"/>
      <c r="B65" s="2" t="s">
        <v>99</v>
      </c>
      <c r="C65" s="2" t="s">
        <v>159</v>
      </c>
      <c r="D65" s="2" t="s">
        <v>54</v>
      </c>
      <c r="E65" s="2" t="s">
        <v>49</v>
      </c>
      <c r="F65" s="2">
        <v>5</v>
      </c>
      <c r="G65" s="2">
        <v>4</v>
      </c>
    </row>
    <row r="66" spans="1:7" x14ac:dyDescent="0.2">
      <c r="A66" s="2"/>
      <c r="B66" s="2" t="s">
        <v>99</v>
      </c>
      <c r="C66" s="2" t="s">
        <v>251</v>
      </c>
      <c r="D66" s="2" t="s">
        <v>85</v>
      </c>
      <c r="E66" s="2" t="s">
        <v>52</v>
      </c>
      <c r="F66" s="2">
        <v>5</v>
      </c>
      <c r="G66" s="2">
        <v>5</v>
      </c>
    </row>
    <row r="67" spans="1:7" x14ac:dyDescent="0.2">
      <c r="A67" s="2"/>
      <c r="B67" s="2" t="s">
        <v>99</v>
      </c>
      <c r="C67" s="2" t="s">
        <v>253</v>
      </c>
      <c r="D67" s="2" t="s">
        <v>59</v>
      </c>
      <c r="E67" s="2" t="s">
        <v>49</v>
      </c>
      <c r="F67" s="2">
        <v>6</v>
      </c>
      <c r="G67" s="2">
        <v>4</v>
      </c>
    </row>
    <row r="68" spans="1:7" x14ac:dyDescent="0.2">
      <c r="A68" s="2" t="s">
        <v>257</v>
      </c>
      <c r="B68" s="2" t="s">
        <v>83</v>
      </c>
      <c r="C68" s="2" t="s">
        <v>92</v>
      </c>
      <c r="D68" s="2" t="s">
        <v>85</v>
      </c>
      <c r="E68" s="2" t="s">
        <v>49</v>
      </c>
      <c r="F68" s="2">
        <v>4</v>
      </c>
      <c r="G68" s="2">
        <v>5</v>
      </c>
    </row>
    <row r="69" spans="1:7" x14ac:dyDescent="0.2">
      <c r="A69" s="2" t="s">
        <v>257</v>
      </c>
      <c r="B69" s="2" t="s">
        <v>99</v>
      </c>
      <c r="C69" s="2" t="s">
        <v>258</v>
      </c>
      <c r="D69" s="2" t="s">
        <v>54</v>
      </c>
      <c r="E69" s="2" t="s">
        <v>52</v>
      </c>
      <c r="F69" s="2">
        <v>4</v>
      </c>
      <c r="G69" s="2">
        <v>6</v>
      </c>
    </row>
    <row r="70" spans="1:7" x14ac:dyDescent="0.2">
      <c r="A70" s="2" t="s">
        <v>257</v>
      </c>
      <c r="B70" s="2" t="s">
        <v>83</v>
      </c>
      <c r="C70" s="2" t="s">
        <v>100</v>
      </c>
      <c r="D70" s="2" t="s">
        <v>59</v>
      </c>
      <c r="E70" s="2" t="s">
        <v>49</v>
      </c>
      <c r="F70" s="2">
        <v>6</v>
      </c>
      <c r="G70" s="2">
        <v>2</v>
      </c>
    </row>
    <row r="71" spans="1:7" x14ac:dyDescent="0.2">
      <c r="A71" s="2" t="s">
        <v>257</v>
      </c>
      <c r="B71" s="2" t="s">
        <v>83</v>
      </c>
      <c r="C71" s="2" t="s">
        <v>70</v>
      </c>
      <c r="D71" s="2" t="s">
        <v>85</v>
      </c>
      <c r="E71" s="2" t="s">
        <v>49</v>
      </c>
      <c r="F71" s="2">
        <v>3</v>
      </c>
      <c r="G71" s="2">
        <v>4</v>
      </c>
    </row>
    <row r="72" spans="1:7" x14ac:dyDescent="0.2">
      <c r="A72" s="2" t="s">
        <v>257</v>
      </c>
      <c r="B72" s="2" t="s">
        <v>83</v>
      </c>
      <c r="C72" s="2" t="s">
        <v>70</v>
      </c>
      <c r="D72" s="2" t="s">
        <v>59</v>
      </c>
      <c r="E72" s="2" t="s">
        <v>49</v>
      </c>
      <c r="F72" s="2">
        <v>6</v>
      </c>
      <c r="G72" s="2">
        <v>6</v>
      </c>
    </row>
    <row r="73" spans="1:7" x14ac:dyDescent="0.2">
      <c r="A73" s="2" t="s">
        <v>263</v>
      </c>
      <c r="B73" s="2" t="s">
        <v>99</v>
      </c>
      <c r="C73" s="2" t="s">
        <v>70</v>
      </c>
      <c r="D73" s="2" t="s">
        <v>59</v>
      </c>
      <c r="E73" s="2" t="s">
        <v>52</v>
      </c>
      <c r="F73" s="2">
        <v>3</v>
      </c>
      <c r="G73" s="2">
        <v>3</v>
      </c>
    </row>
    <row r="74" spans="1:7" x14ac:dyDescent="0.2">
      <c r="A74" s="2" t="s">
        <v>263</v>
      </c>
      <c r="B74" s="2" t="s">
        <v>51</v>
      </c>
      <c r="C74" s="2" t="s">
        <v>150</v>
      </c>
      <c r="D74" s="2" t="s">
        <v>85</v>
      </c>
      <c r="E74" s="2" t="s">
        <v>52</v>
      </c>
      <c r="F74" s="2">
        <v>2</v>
      </c>
      <c r="G74" s="2">
        <v>4</v>
      </c>
    </row>
    <row r="75" spans="1:7" x14ac:dyDescent="0.2">
      <c r="A75" s="2" t="s">
        <v>257</v>
      </c>
      <c r="B75" s="2" t="s">
        <v>69</v>
      </c>
      <c r="C75" s="2" t="s">
        <v>92</v>
      </c>
      <c r="D75" s="2" t="s">
        <v>85</v>
      </c>
      <c r="E75" s="2" t="s">
        <v>52</v>
      </c>
      <c r="F75" s="2">
        <v>3</v>
      </c>
      <c r="G75" s="2">
        <v>3</v>
      </c>
    </row>
    <row r="76" spans="1:7" x14ac:dyDescent="0.2">
      <c r="A76" s="2" t="s">
        <v>263</v>
      </c>
      <c r="B76" s="2" t="s">
        <v>69</v>
      </c>
      <c r="C76" s="2" t="s">
        <v>159</v>
      </c>
      <c r="D76" s="2" t="s">
        <v>54</v>
      </c>
      <c r="E76" s="2" t="s">
        <v>49</v>
      </c>
      <c r="F76" s="2">
        <v>1</v>
      </c>
      <c r="G76" s="2">
        <v>1</v>
      </c>
    </row>
    <row r="77" spans="1:7" x14ac:dyDescent="0.2">
      <c r="A77" s="2" t="s">
        <v>257</v>
      </c>
      <c r="B77" s="2" t="s">
        <v>69</v>
      </c>
      <c r="C77" s="2" t="s">
        <v>107</v>
      </c>
      <c r="D77" s="2" t="s">
        <v>85</v>
      </c>
      <c r="E77" s="2" t="s">
        <v>49</v>
      </c>
      <c r="F77" s="2">
        <v>3</v>
      </c>
      <c r="G77" s="2">
        <v>2</v>
      </c>
    </row>
    <row r="78" spans="1:7" x14ac:dyDescent="0.2">
      <c r="A78" s="2" t="s">
        <v>263</v>
      </c>
      <c r="B78" s="2" t="s">
        <v>69</v>
      </c>
      <c r="C78" s="2" t="s">
        <v>268</v>
      </c>
      <c r="D78" s="2" t="s">
        <v>54</v>
      </c>
      <c r="E78" s="2" t="s">
        <v>52</v>
      </c>
      <c r="F78" s="2">
        <v>4</v>
      </c>
      <c r="G78" s="2">
        <v>6</v>
      </c>
    </row>
    <row r="79" spans="1:7" x14ac:dyDescent="0.2">
      <c r="A79" s="2" t="s">
        <v>257</v>
      </c>
      <c r="B79" s="2" t="s">
        <v>99</v>
      </c>
      <c r="C79" s="2" t="s">
        <v>130</v>
      </c>
      <c r="D79" s="2" t="s">
        <v>59</v>
      </c>
      <c r="E79" s="2" t="s">
        <v>49</v>
      </c>
      <c r="F79" s="2">
        <v>4</v>
      </c>
      <c r="G79" s="2">
        <v>5</v>
      </c>
    </row>
    <row r="80" spans="1:7" x14ac:dyDescent="0.2">
      <c r="A80" s="2" t="s">
        <v>257</v>
      </c>
      <c r="B80" s="2" t="s">
        <v>83</v>
      </c>
      <c r="C80" s="2" t="s">
        <v>269</v>
      </c>
      <c r="D80" s="2" t="s">
        <v>85</v>
      </c>
      <c r="E80" s="2" t="s">
        <v>49</v>
      </c>
      <c r="F80" s="2">
        <v>4</v>
      </c>
      <c r="G80" s="2">
        <v>4</v>
      </c>
    </row>
    <row r="81" spans="1:7" x14ac:dyDescent="0.2">
      <c r="A81" s="2" t="s">
        <v>257</v>
      </c>
      <c r="B81" s="2" t="s">
        <v>69</v>
      </c>
      <c r="C81" s="2" t="s">
        <v>245</v>
      </c>
      <c r="D81" s="2" t="s">
        <v>59</v>
      </c>
      <c r="E81" s="2" t="s">
        <v>52</v>
      </c>
      <c r="F81" s="2">
        <v>3</v>
      </c>
      <c r="G81" s="2">
        <v>2</v>
      </c>
    </row>
    <row r="82" spans="1:7" x14ac:dyDescent="0.2">
      <c r="A82" s="2" t="s">
        <v>263</v>
      </c>
      <c r="B82" s="2" t="s">
        <v>83</v>
      </c>
      <c r="C82" s="2" t="s">
        <v>92</v>
      </c>
      <c r="D82" s="2" t="s">
        <v>59</v>
      </c>
      <c r="E82" s="2" t="s">
        <v>52</v>
      </c>
      <c r="F82" s="2">
        <v>6</v>
      </c>
      <c r="G82" s="2">
        <v>4</v>
      </c>
    </row>
    <row r="83" spans="1:7" x14ac:dyDescent="0.2">
      <c r="A83" s="2" t="s">
        <v>257</v>
      </c>
      <c r="B83" s="2" t="s">
        <v>69</v>
      </c>
      <c r="C83" s="2" t="s">
        <v>272</v>
      </c>
      <c r="D83" s="2" t="s">
        <v>85</v>
      </c>
      <c r="E83" s="2" t="s">
        <v>49</v>
      </c>
      <c r="F83" s="2">
        <v>2</v>
      </c>
      <c r="G83" s="2">
        <v>2</v>
      </c>
    </row>
    <row r="84" spans="1:7" x14ac:dyDescent="0.2">
      <c r="A84" s="2" t="s">
        <v>257</v>
      </c>
      <c r="B84" s="2" t="s">
        <v>113</v>
      </c>
      <c r="C84" s="2" t="s">
        <v>220</v>
      </c>
      <c r="D84" s="2" t="s">
        <v>54</v>
      </c>
      <c r="E84" s="2" t="s">
        <v>49</v>
      </c>
      <c r="F84" s="2">
        <v>1</v>
      </c>
      <c r="G84" s="2">
        <v>1</v>
      </c>
    </row>
    <row r="85" spans="1:7" x14ac:dyDescent="0.2">
      <c r="A85" s="2" t="s">
        <v>263</v>
      </c>
      <c r="B85" s="2" t="s">
        <v>69</v>
      </c>
      <c r="C85" s="2" t="s">
        <v>92</v>
      </c>
      <c r="D85" s="2" t="s">
        <v>54</v>
      </c>
      <c r="E85" s="2" t="s">
        <v>49</v>
      </c>
      <c r="F85" s="2">
        <v>3</v>
      </c>
      <c r="G85" s="2">
        <v>5</v>
      </c>
    </row>
    <row r="86" spans="1:7" x14ac:dyDescent="0.2">
      <c r="A86" s="2" t="s">
        <v>263</v>
      </c>
      <c r="B86" s="2" t="s">
        <v>113</v>
      </c>
      <c r="C86" s="2" t="s">
        <v>92</v>
      </c>
      <c r="D86" s="2" t="s">
        <v>177</v>
      </c>
      <c r="E86" s="2" t="s">
        <v>49</v>
      </c>
      <c r="F86" s="2">
        <v>3</v>
      </c>
      <c r="G86" s="2">
        <v>3</v>
      </c>
    </row>
    <row r="87" spans="1:7" x14ac:dyDescent="0.2">
      <c r="A87" s="2" t="s">
        <v>257</v>
      </c>
      <c r="B87" s="2" t="s">
        <v>99</v>
      </c>
      <c r="C87" s="2" t="s">
        <v>277</v>
      </c>
      <c r="D87" s="2" t="s">
        <v>177</v>
      </c>
      <c r="E87" s="2" t="s">
        <v>52</v>
      </c>
      <c r="F87" s="2">
        <v>4</v>
      </c>
      <c r="G87" s="2">
        <v>3</v>
      </c>
    </row>
    <row r="88" spans="1:7" x14ac:dyDescent="0.2">
      <c r="A88" s="2" t="s">
        <v>263</v>
      </c>
      <c r="B88" s="2" t="s">
        <v>99</v>
      </c>
      <c r="C88" s="2" t="s">
        <v>92</v>
      </c>
      <c r="D88" s="2" t="s">
        <v>85</v>
      </c>
      <c r="E88" s="2" t="s">
        <v>49</v>
      </c>
      <c r="F88" s="2">
        <v>1</v>
      </c>
      <c r="G88" s="2">
        <v>2</v>
      </c>
    </row>
    <row r="89" spans="1:7" x14ac:dyDescent="0.2">
      <c r="A89" s="2" t="s">
        <v>263</v>
      </c>
      <c r="B89" s="2" t="s">
        <v>99</v>
      </c>
      <c r="C89" s="2" t="s">
        <v>281</v>
      </c>
      <c r="D89" s="2" t="s">
        <v>177</v>
      </c>
      <c r="E89" s="2" t="s">
        <v>49</v>
      </c>
      <c r="F89" s="2">
        <v>1</v>
      </c>
      <c r="G89" s="2">
        <v>1</v>
      </c>
    </row>
    <row r="90" spans="1:7" x14ac:dyDescent="0.2">
      <c r="A90" s="2" t="s">
        <v>263</v>
      </c>
      <c r="B90" s="2" t="s">
        <v>99</v>
      </c>
      <c r="C90" s="2" t="s">
        <v>70</v>
      </c>
      <c r="D90" s="2" t="s">
        <v>59</v>
      </c>
      <c r="E90" s="2" t="s">
        <v>49</v>
      </c>
      <c r="F90" s="2">
        <v>3</v>
      </c>
      <c r="G90" s="2">
        <v>5</v>
      </c>
    </row>
    <row r="91" spans="1:7" x14ac:dyDescent="0.2">
      <c r="A91" s="2" t="s">
        <v>263</v>
      </c>
      <c r="B91" s="2" t="s">
        <v>99</v>
      </c>
      <c r="C91" s="2" t="s">
        <v>284</v>
      </c>
      <c r="D91" s="2" t="s">
        <v>85</v>
      </c>
      <c r="E91" s="2" t="s">
        <v>52</v>
      </c>
      <c r="F91" s="2">
        <v>1</v>
      </c>
      <c r="G91" s="2">
        <v>2</v>
      </c>
    </row>
    <row r="92" spans="1:7" x14ac:dyDescent="0.2">
      <c r="A92" s="2" t="s">
        <v>263</v>
      </c>
      <c r="B92" s="2" t="s">
        <v>83</v>
      </c>
      <c r="C92" s="2" t="s">
        <v>286</v>
      </c>
      <c r="D92" s="2" t="s">
        <v>177</v>
      </c>
      <c r="E92" s="2" t="s">
        <v>52</v>
      </c>
      <c r="F92" s="2">
        <v>6</v>
      </c>
      <c r="G92" s="2">
        <v>4</v>
      </c>
    </row>
    <row r="93" spans="1:7" x14ac:dyDescent="0.2">
      <c r="A93" s="2" t="s">
        <v>263</v>
      </c>
      <c r="B93" s="2" t="s">
        <v>113</v>
      </c>
      <c r="C93" s="2" t="s">
        <v>258</v>
      </c>
      <c r="D93" s="2" t="s">
        <v>85</v>
      </c>
      <c r="E93" s="2" t="s">
        <v>49</v>
      </c>
      <c r="F93" s="2">
        <v>5</v>
      </c>
      <c r="G93" s="2">
        <v>6</v>
      </c>
    </row>
    <row r="94" spans="1:7" x14ac:dyDescent="0.2">
      <c r="A94" s="2" t="s">
        <v>263</v>
      </c>
      <c r="B94" s="2" t="s">
        <v>83</v>
      </c>
      <c r="C94" s="2" t="s">
        <v>216</v>
      </c>
      <c r="D94" s="2" t="s">
        <v>85</v>
      </c>
      <c r="E94" s="2" t="s">
        <v>52</v>
      </c>
      <c r="F94" s="2">
        <v>3</v>
      </c>
      <c r="G94" s="2">
        <v>1</v>
      </c>
    </row>
    <row r="95" spans="1:7" x14ac:dyDescent="0.2">
      <c r="A95" s="2" t="s">
        <v>263</v>
      </c>
      <c r="B95" s="2" t="s">
        <v>51</v>
      </c>
      <c r="C95" s="2" t="s">
        <v>248</v>
      </c>
      <c r="D95" s="2" t="s">
        <v>59</v>
      </c>
      <c r="E95" s="2" t="s">
        <v>49</v>
      </c>
      <c r="F95" s="2">
        <v>4</v>
      </c>
      <c r="G95" s="2">
        <v>4</v>
      </c>
    </row>
    <row r="96" spans="1:7" x14ac:dyDescent="0.2">
      <c r="A96" s="2" t="s">
        <v>257</v>
      </c>
      <c r="B96" s="2" t="s">
        <v>69</v>
      </c>
      <c r="C96" s="2" t="s">
        <v>100</v>
      </c>
      <c r="D96" s="2" t="s">
        <v>59</v>
      </c>
      <c r="E96" s="2" t="s">
        <v>49</v>
      </c>
      <c r="F96" s="2">
        <v>5</v>
      </c>
      <c r="G96" s="2">
        <v>2</v>
      </c>
    </row>
    <row r="97" spans="1:7" x14ac:dyDescent="0.2">
      <c r="A97" s="2" t="s">
        <v>263</v>
      </c>
      <c r="B97" s="2" t="s">
        <v>99</v>
      </c>
      <c r="C97" s="2" t="s">
        <v>92</v>
      </c>
      <c r="D97" s="2" t="s">
        <v>54</v>
      </c>
      <c r="E97" s="2" t="s">
        <v>49</v>
      </c>
      <c r="F97" s="2">
        <v>1</v>
      </c>
      <c r="G97" s="2">
        <v>1</v>
      </c>
    </row>
    <row r="98" spans="1:7" x14ac:dyDescent="0.2">
      <c r="A98" s="2" t="s">
        <v>257</v>
      </c>
      <c r="B98" s="2" t="s">
        <v>51</v>
      </c>
      <c r="C98" s="2" t="s">
        <v>84</v>
      </c>
      <c r="D98" s="2" t="s">
        <v>59</v>
      </c>
      <c r="E98" s="2" t="s">
        <v>49</v>
      </c>
      <c r="F98" s="2">
        <v>2</v>
      </c>
      <c r="G98" s="2">
        <v>2</v>
      </c>
    </row>
    <row r="99" spans="1:7" x14ac:dyDescent="0.2">
      <c r="A99" s="2" t="s">
        <v>263</v>
      </c>
      <c r="B99" s="2" t="s">
        <v>113</v>
      </c>
      <c r="C99" s="2" t="s">
        <v>92</v>
      </c>
      <c r="D99" s="2" t="s">
        <v>59</v>
      </c>
      <c r="E99" s="2" t="s">
        <v>52</v>
      </c>
      <c r="F99" s="2">
        <v>2</v>
      </c>
      <c r="G99" s="2">
        <v>4</v>
      </c>
    </row>
    <row r="100" spans="1:7" x14ac:dyDescent="0.2">
      <c r="A100" s="2" t="s">
        <v>257</v>
      </c>
      <c r="B100" s="2" t="s">
        <v>83</v>
      </c>
      <c r="C100" s="2" t="s">
        <v>233</v>
      </c>
      <c r="D100" s="2" t="s">
        <v>54</v>
      </c>
      <c r="E100" s="2" t="s">
        <v>49</v>
      </c>
      <c r="F100" s="2">
        <v>6</v>
      </c>
      <c r="G100" s="2">
        <v>6</v>
      </c>
    </row>
    <row r="101" spans="1:7" x14ac:dyDescent="0.2">
      <c r="A101" s="2" t="s">
        <v>263</v>
      </c>
      <c r="B101" s="2" t="s">
        <v>113</v>
      </c>
      <c r="C101" s="2" t="s">
        <v>198</v>
      </c>
      <c r="D101" s="2" t="s">
        <v>59</v>
      </c>
      <c r="E101" s="2" t="s">
        <v>49</v>
      </c>
      <c r="F101" s="2">
        <v>1</v>
      </c>
      <c r="G101" s="2">
        <v>1</v>
      </c>
    </row>
    <row r="102" spans="1:7" x14ac:dyDescent="0.2">
      <c r="A102" s="2" t="s">
        <v>257</v>
      </c>
      <c r="B102" s="2" t="s">
        <v>51</v>
      </c>
      <c r="C102" s="2" t="s">
        <v>176</v>
      </c>
      <c r="D102" s="2" t="s">
        <v>177</v>
      </c>
      <c r="E102" s="2" t="s">
        <v>52</v>
      </c>
      <c r="F102" s="2">
        <v>1</v>
      </c>
      <c r="G102" s="2">
        <v>2</v>
      </c>
    </row>
    <row r="103" spans="1:7" x14ac:dyDescent="0.2">
      <c r="A103" s="2" t="s">
        <v>263</v>
      </c>
      <c r="B103" s="2" t="s">
        <v>113</v>
      </c>
      <c r="C103" s="2" t="s">
        <v>268</v>
      </c>
      <c r="D103" s="2" t="s">
        <v>59</v>
      </c>
      <c r="E103" s="2" t="s">
        <v>49</v>
      </c>
      <c r="F103" s="2">
        <v>1</v>
      </c>
      <c r="G103" s="2">
        <v>1</v>
      </c>
    </row>
    <row r="104" spans="1:7" x14ac:dyDescent="0.2">
      <c r="A104" s="2" t="s">
        <v>263</v>
      </c>
      <c r="B104" s="2" t="s">
        <v>69</v>
      </c>
      <c r="C104" s="2" t="s">
        <v>53</v>
      </c>
      <c r="D104" s="2" t="s">
        <v>85</v>
      </c>
      <c r="E104" s="2" t="s">
        <v>49</v>
      </c>
      <c r="F104" s="2">
        <v>1</v>
      </c>
      <c r="G104" s="2">
        <v>1</v>
      </c>
    </row>
    <row r="105" spans="1:7" x14ac:dyDescent="0.2">
      <c r="A105" s="2" t="s">
        <v>257</v>
      </c>
      <c r="B105" s="2" t="s">
        <v>83</v>
      </c>
      <c r="C105" s="2" t="s">
        <v>233</v>
      </c>
      <c r="D105" s="2" t="s">
        <v>59</v>
      </c>
      <c r="E105" s="2" t="s">
        <v>49</v>
      </c>
      <c r="F105" s="2">
        <v>6</v>
      </c>
      <c r="G105" s="2">
        <v>6</v>
      </c>
    </row>
    <row r="106" spans="1:7" x14ac:dyDescent="0.2">
      <c r="A106" s="2" t="s">
        <v>257</v>
      </c>
      <c r="B106" s="2" t="s">
        <v>69</v>
      </c>
      <c r="C106" s="2" t="s">
        <v>53</v>
      </c>
      <c r="D106" s="2" t="s">
        <v>54</v>
      </c>
      <c r="E106" s="2" t="s">
        <v>49</v>
      </c>
      <c r="F106" s="2">
        <v>5</v>
      </c>
      <c r="G106" s="2">
        <v>4</v>
      </c>
    </row>
    <row r="107" spans="1:7" x14ac:dyDescent="0.2">
      <c r="A107" s="2" t="s">
        <v>257</v>
      </c>
      <c r="B107" s="2" t="s">
        <v>69</v>
      </c>
      <c r="C107" s="2" t="s">
        <v>53</v>
      </c>
      <c r="D107" s="2" t="s">
        <v>85</v>
      </c>
      <c r="E107" s="2" t="s">
        <v>49</v>
      </c>
      <c r="F107" s="2">
        <v>3</v>
      </c>
      <c r="G107" s="2">
        <v>5</v>
      </c>
    </row>
    <row r="108" spans="1:7" x14ac:dyDescent="0.2">
      <c r="A108" s="2" t="s">
        <v>257</v>
      </c>
      <c r="B108" s="2" t="s">
        <v>69</v>
      </c>
      <c r="C108" s="2" t="s">
        <v>305</v>
      </c>
      <c r="D108" s="2" t="s">
        <v>85</v>
      </c>
      <c r="E108" s="2" t="s">
        <v>49</v>
      </c>
      <c r="F108" s="2">
        <v>2</v>
      </c>
      <c r="G108" s="2">
        <v>2</v>
      </c>
    </row>
    <row r="109" spans="1:7" x14ac:dyDescent="0.2">
      <c r="A109" s="2" t="s">
        <v>263</v>
      </c>
      <c r="B109" s="2" t="s">
        <v>99</v>
      </c>
      <c r="C109" s="2" t="s">
        <v>92</v>
      </c>
      <c r="D109" s="2" t="s">
        <v>59</v>
      </c>
      <c r="E109" s="2" t="s">
        <v>52</v>
      </c>
      <c r="F109" s="2">
        <v>4</v>
      </c>
      <c r="G109" s="2">
        <v>4</v>
      </c>
    </row>
    <row r="110" spans="1:7" x14ac:dyDescent="0.2">
      <c r="A110" s="2" t="s">
        <v>257</v>
      </c>
      <c r="B110" s="2" t="s">
        <v>83</v>
      </c>
      <c r="C110" s="2" t="s">
        <v>258</v>
      </c>
      <c r="D110" s="2" t="s">
        <v>177</v>
      </c>
      <c r="E110" s="2" t="s">
        <v>49</v>
      </c>
      <c r="F110" s="2">
        <v>4</v>
      </c>
      <c r="G110" s="2">
        <v>6</v>
      </c>
    </row>
    <row r="111" spans="1:7" x14ac:dyDescent="0.2">
      <c r="A111" s="2" t="s">
        <v>257</v>
      </c>
      <c r="B111" s="2" t="s">
        <v>69</v>
      </c>
      <c r="C111" s="2" t="s">
        <v>216</v>
      </c>
      <c r="D111" s="2" t="s">
        <v>54</v>
      </c>
      <c r="E111" s="2" t="s">
        <v>52</v>
      </c>
      <c r="F111" s="2">
        <v>3</v>
      </c>
      <c r="G111" s="2">
        <v>2</v>
      </c>
    </row>
    <row r="112" spans="1:7" x14ac:dyDescent="0.2">
      <c r="A112" s="2" t="s">
        <v>257</v>
      </c>
      <c r="B112" s="2" t="s">
        <v>69</v>
      </c>
      <c r="C112" s="2" t="s">
        <v>308</v>
      </c>
      <c r="D112" s="2" t="s">
        <v>54</v>
      </c>
      <c r="E112" s="2" t="s">
        <v>52</v>
      </c>
      <c r="F112" s="2">
        <v>5</v>
      </c>
      <c r="G112" s="2">
        <v>2</v>
      </c>
    </row>
    <row r="113" spans="1:7" x14ac:dyDescent="0.2">
      <c r="A113" s="2" t="s">
        <v>263</v>
      </c>
      <c r="B113" s="2" t="s">
        <v>69</v>
      </c>
      <c r="C113" s="2" t="s">
        <v>53</v>
      </c>
      <c r="D113" s="2" t="s">
        <v>85</v>
      </c>
      <c r="E113" s="2" t="s">
        <v>49</v>
      </c>
      <c r="F113" s="2">
        <v>5</v>
      </c>
      <c r="G113" s="2">
        <v>1</v>
      </c>
    </row>
    <row r="114" spans="1:7" x14ac:dyDescent="0.2">
      <c r="A114" s="2" t="s">
        <v>263</v>
      </c>
      <c r="B114" s="2" t="s">
        <v>69</v>
      </c>
      <c r="C114" s="2" t="s">
        <v>100</v>
      </c>
      <c r="D114" s="2" t="s">
        <v>85</v>
      </c>
      <c r="E114" s="2" t="s">
        <v>49</v>
      </c>
      <c r="F114" s="2">
        <v>4</v>
      </c>
      <c r="G114" s="2">
        <v>2</v>
      </c>
    </row>
    <row r="115" spans="1:7" x14ac:dyDescent="0.2">
      <c r="A115" s="2" t="s">
        <v>257</v>
      </c>
      <c r="B115" s="2" t="s">
        <v>69</v>
      </c>
      <c r="C115" s="2" t="s">
        <v>312</v>
      </c>
      <c r="D115" s="2" t="s">
        <v>177</v>
      </c>
      <c r="E115" s="2" t="s">
        <v>52</v>
      </c>
      <c r="F115" s="2">
        <v>6</v>
      </c>
      <c r="G115" s="2">
        <v>5</v>
      </c>
    </row>
    <row r="116" spans="1:7" x14ac:dyDescent="0.2">
      <c r="A116" s="2" t="s">
        <v>257</v>
      </c>
      <c r="B116" s="2" t="s">
        <v>69</v>
      </c>
      <c r="C116" s="2" t="s">
        <v>70</v>
      </c>
      <c r="D116" s="2" t="s">
        <v>85</v>
      </c>
      <c r="E116" s="2" t="s">
        <v>52</v>
      </c>
      <c r="F116" s="2">
        <v>5</v>
      </c>
      <c r="G116" s="2">
        <v>5</v>
      </c>
    </row>
    <row r="117" spans="1:7" x14ac:dyDescent="0.2">
      <c r="A117" s="2" t="s">
        <v>257</v>
      </c>
      <c r="B117" s="2" t="s">
        <v>99</v>
      </c>
      <c r="C117" s="2" t="s">
        <v>208</v>
      </c>
      <c r="D117" s="2" t="s">
        <v>59</v>
      </c>
      <c r="E117" s="2" t="s">
        <v>52</v>
      </c>
      <c r="F117" s="2">
        <v>1</v>
      </c>
      <c r="G117" s="2">
        <v>1</v>
      </c>
    </row>
    <row r="118" spans="1:7" x14ac:dyDescent="0.2">
      <c r="A118" s="2" t="s">
        <v>263</v>
      </c>
      <c r="B118" s="2" t="s">
        <v>113</v>
      </c>
      <c r="C118" s="2" t="s">
        <v>286</v>
      </c>
      <c r="D118" s="2" t="s">
        <v>54</v>
      </c>
      <c r="E118" s="2" t="s">
        <v>49</v>
      </c>
      <c r="F118" s="2">
        <v>1</v>
      </c>
      <c r="G118" s="2">
        <v>1</v>
      </c>
    </row>
    <row r="119" spans="1:7" x14ac:dyDescent="0.2">
      <c r="A119" s="2" t="s">
        <v>257</v>
      </c>
      <c r="B119" s="2" t="s">
        <v>69</v>
      </c>
      <c r="C119" s="2" t="s">
        <v>92</v>
      </c>
      <c r="D119" s="2" t="s">
        <v>59</v>
      </c>
      <c r="E119" s="2" t="s">
        <v>52</v>
      </c>
      <c r="F119" s="2">
        <v>6</v>
      </c>
      <c r="G119" s="2">
        <v>6</v>
      </c>
    </row>
    <row r="120" spans="1:7" x14ac:dyDescent="0.2">
      <c r="A120" s="2" t="s">
        <v>263</v>
      </c>
      <c r="B120" s="2" t="s">
        <v>69</v>
      </c>
      <c r="C120" s="2" t="s">
        <v>119</v>
      </c>
      <c r="D120" s="2" t="s">
        <v>54</v>
      </c>
      <c r="E120" s="2" t="s">
        <v>49</v>
      </c>
      <c r="F120" s="2">
        <v>2</v>
      </c>
      <c r="G120" s="2">
        <v>1</v>
      </c>
    </row>
    <row r="121" spans="1:7" x14ac:dyDescent="0.2">
      <c r="A121" s="2" t="s">
        <v>257</v>
      </c>
      <c r="B121" s="2" t="s">
        <v>99</v>
      </c>
      <c r="C121" s="2" t="s">
        <v>100</v>
      </c>
      <c r="D121" s="2" t="s">
        <v>59</v>
      </c>
      <c r="E121" s="2" t="s">
        <v>49</v>
      </c>
      <c r="F121" s="2">
        <v>6</v>
      </c>
      <c r="G121" s="2">
        <v>5</v>
      </c>
    </row>
    <row r="122" spans="1:7" x14ac:dyDescent="0.2">
      <c r="A122" s="2" t="s">
        <v>263</v>
      </c>
      <c r="B122" s="2" t="s">
        <v>69</v>
      </c>
      <c r="C122" s="2" t="s">
        <v>319</v>
      </c>
      <c r="D122" s="2" t="s">
        <v>59</v>
      </c>
      <c r="E122" s="2" t="s">
        <v>49</v>
      </c>
      <c r="F122" s="2">
        <v>1</v>
      </c>
      <c r="G122" s="2">
        <v>2</v>
      </c>
    </row>
    <row r="123" spans="1:7" x14ac:dyDescent="0.2">
      <c r="A123" s="2" t="s">
        <v>263</v>
      </c>
      <c r="B123" s="2" t="s">
        <v>99</v>
      </c>
      <c r="C123" s="2" t="s">
        <v>84</v>
      </c>
      <c r="D123" s="2" t="s">
        <v>177</v>
      </c>
      <c r="E123" s="2" t="s">
        <v>49</v>
      </c>
      <c r="F123" s="2">
        <v>2</v>
      </c>
      <c r="G123" s="2">
        <v>1</v>
      </c>
    </row>
    <row r="124" spans="1:7" x14ac:dyDescent="0.2">
      <c r="A124" s="2" t="s">
        <v>257</v>
      </c>
      <c r="B124" s="2" t="s">
        <v>69</v>
      </c>
      <c r="C124" s="2" t="s">
        <v>70</v>
      </c>
      <c r="D124" s="2" t="s">
        <v>59</v>
      </c>
      <c r="E124" s="2" t="s">
        <v>52</v>
      </c>
      <c r="F124" s="2">
        <v>3</v>
      </c>
      <c r="G124" s="2">
        <v>3</v>
      </c>
    </row>
    <row r="125" spans="1:7" x14ac:dyDescent="0.2">
      <c r="A125" s="2" t="s">
        <v>263</v>
      </c>
      <c r="B125" s="2" t="s">
        <v>99</v>
      </c>
      <c r="C125" s="2" t="s">
        <v>53</v>
      </c>
      <c r="D125" s="2" t="s">
        <v>54</v>
      </c>
      <c r="E125" s="2" t="s">
        <v>49</v>
      </c>
      <c r="F125" s="2">
        <v>2</v>
      </c>
      <c r="G125" s="2">
        <v>2</v>
      </c>
    </row>
    <row r="126" spans="1:7" x14ac:dyDescent="0.2">
      <c r="A126" s="2" t="s">
        <v>257</v>
      </c>
      <c r="B126" s="2" t="s">
        <v>113</v>
      </c>
      <c r="C126" s="2" t="s">
        <v>220</v>
      </c>
      <c r="D126" s="2" t="s">
        <v>85</v>
      </c>
      <c r="E126" s="2" t="s">
        <v>49</v>
      </c>
      <c r="F126" s="2">
        <v>3</v>
      </c>
      <c r="G126" s="2">
        <v>3</v>
      </c>
    </row>
    <row r="127" spans="1:7" x14ac:dyDescent="0.2">
      <c r="A127" s="2" t="s">
        <v>257</v>
      </c>
      <c r="B127" s="2" t="s">
        <v>99</v>
      </c>
      <c r="C127" s="2" t="s">
        <v>107</v>
      </c>
      <c r="D127" s="2" t="s">
        <v>59</v>
      </c>
      <c r="E127" s="2" t="s">
        <v>49</v>
      </c>
      <c r="F127" s="2">
        <v>2</v>
      </c>
      <c r="G127" s="2">
        <v>3</v>
      </c>
    </row>
    <row r="128" spans="1:7" x14ac:dyDescent="0.2">
      <c r="A128" s="2" t="s">
        <v>263</v>
      </c>
      <c r="B128" s="2" t="s">
        <v>69</v>
      </c>
      <c r="C128" s="2" t="s">
        <v>130</v>
      </c>
      <c r="D128" s="2" t="s">
        <v>177</v>
      </c>
      <c r="E128" s="2" t="s">
        <v>52</v>
      </c>
      <c r="F128" s="2">
        <v>5</v>
      </c>
      <c r="G128" s="2">
        <v>4</v>
      </c>
    </row>
    <row r="129" spans="1:7" x14ac:dyDescent="0.2">
      <c r="A129" s="2" t="s">
        <v>257</v>
      </c>
      <c r="B129" s="2" t="s">
        <v>51</v>
      </c>
      <c r="C129" s="2" t="s">
        <v>53</v>
      </c>
      <c r="D129" s="2" t="s">
        <v>177</v>
      </c>
      <c r="E129" s="2" t="s">
        <v>49</v>
      </c>
      <c r="F129" s="2">
        <v>1</v>
      </c>
      <c r="G129" s="2">
        <v>4</v>
      </c>
    </row>
    <row r="130" spans="1:7" x14ac:dyDescent="0.2">
      <c r="A130" s="2" t="s">
        <v>263</v>
      </c>
      <c r="B130" s="2" t="s">
        <v>51</v>
      </c>
      <c r="C130" s="2" t="s">
        <v>323</v>
      </c>
      <c r="D130" s="2" t="s">
        <v>54</v>
      </c>
      <c r="E130" s="2" t="s">
        <v>52</v>
      </c>
      <c r="F130" s="2">
        <v>5</v>
      </c>
      <c r="G130" s="2">
        <v>6</v>
      </c>
    </row>
    <row r="131" spans="1:7" x14ac:dyDescent="0.2">
      <c r="A131" s="2" t="s">
        <v>257</v>
      </c>
      <c r="B131" s="2" t="s">
        <v>69</v>
      </c>
      <c r="C131" s="2" t="s">
        <v>53</v>
      </c>
      <c r="D131" s="2" t="s">
        <v>59</v>
      </c>
      <c r="E131" s="2" t="s">
        <v>49</v>
      </c>
      <c r="F131" s="2">
        <v>6</v>
      </c>
      <c r="G131" s="2">
        <v>5</v>
      </c>
    </row>
    <row r="132" spans="1:7" x14ac:dyDescent="0.2">
      <c r="A132" s="2" t="s">
        <v>263</v>
      </c>
      <c r="B132" s="2" t="s">
        <v>113</v>
      </c>
      <c r="C132" s="2" t="s">
        <v>53</v>
      </c>
      <c r="D132" s="2" t="s">
        <v>59</v>
      </c>
      <c r="E132" s="2" t="s">
        <v>49</v>
      </c>
      <c r="F132" s="2">
        <v>1</v>
      </c>
      <c r="G132" s="2">
        <v>1</v>
      </c>
    </row>
    <row r="133" spans="1:7" x14ac:dyDescent="0.2">
      <c r="A133" s="2" t="s">
        <v>257</v>
      </c>
      <c r="B133" s="2" t="s">
        <v>113</v>
      </c>
      <c r="C133" s="2" t="s">
        <v>92</v>
      </c>
      <c r="D133" s="2" t="s">
        <v>59</v>
      </c>
      <c r="E133" s="2" t="s">
        <v>49</v>
      </c>
      <c r="F133" s="2">
        <v>5</v>
      </c>
      <c r="G133" s="2">
        <v>5</v>
      </c>
    </row>
    <row r="134" spans="1:7" x14ac:dyDescent="0.2">
      <c r="A134" s="2" t="s">
        <v>257</v>
      </c>
      <c r="B134" s="2" t="s">
        <v>69</v>
      </c>
      <c r="C134" s="2" t="s">
        <v>150</v>
      </c>
      <c r="D134" s="2" t="s">
        <v>59</v>
      </c>
      <c r="E134" s="2" t="s">
        <v>52</v>
      </c>
      <c r="F134" s="2">
        <v>6</v>
      </c>
      <c r="G134" s="2">
        <v>5</v>
      </c>
    </row>
    <row r="135" spans="1:7" x14ac:dyDescent="0.2">
      <c r="A135" s="2" t="s">
        <v>257</v>
      </c>
      <c r="B135" s="2" t="s">
        <v>69</v>
      </c>
      <c r="C135" s="2" t="s">
        <v>331</v>
      </c>
      <c r="D135" s="2" t="s">
        <v>59</v>
      </c>
      <c r="E135" s="2" t="s">
        <v>49</v>
      </c>
      <c r="F135" s="2">
        <v>6</v>
      </c>
      <c r="G135" s="2">
        <v>6</v>
      </c>
    </row>
    <row r="136" spans="1:7" x14ac:dyDescent="0.2">
      <c r="A136" s="2" t="s">
        <v>263</v>
      </c>
      <c r="B136" s="2" t="s">
        <v>83</v>
      </c>
      <c r="C136" s="2" t="s">
        <v>284</v>
      </c>
      <c r="D136" s="2" t="s">
        <v>85</v>
      </c>
      <c r="E136" s="2" t="s">
        <v>52</v>
      </c>
      <c r="F136" s="2">
        <v>3</v>
      </c>
      <c r="G136" s="2">
        <v>1</v>
      </c>
    </row>
    <row r="137" spans="1:7" x14ac:dyDescent="0.2">
      <c r="A137" s="2" t="s">
        <v>263</v>
      </c>
      <c r="B137" s="2" t="s">
        <v>51</v>
      </c>
      <c r="C137" s="2" t="s">
        <v>258</v>
      </c>
      <c r="D137" s="2" t="s">
        <v>59</v>
      </c>
      <c r="E137" s="2" t="s">
        <v>49</v>
      </c>
      <c r="F137" s="2">
        <v>1</v>
      </c>
      <c r="G137" s="2">
        <v>2</v>
      </c>
    </row>
    <row r="138" spans="1:7" x14ac:dyDescent="0.2">
      <c r="A138" s="2" t="s">
        <v>263</v>
      </c>
      <c r="B138" s="2" t="s">
        <v>99</v>
      </c>
      <c r="C138" s="2" t="s">
        <v>159</v>
      </c>
      <c r="D138" s="2" t="s">
        <v>59</v>
      </c>
      <c r="E138" s="2" t="s">
        <v>49</v>
      </c>
      <c r="F138" s="2">
        <v>2</v>
      </c>
      <c r="G138" s="2">
        <v>1</v>
      </c>
    </row>
    <row r="139" spans="1:7" x14ac:dyDescent="0.2">
      <c r="A139" s="2" t="s">
        <v>257</v>
      </c>
      <c r="B139" s="2" t="s">
        <v>99</v>
      </c>
      <c r="C139" s="2" t="s">
        <v>92</v>
      </c>
      <c r="D139" s="2" t="s">
        <v>85</v>
      </c>
      <c r="E139" s="2" t="s">
        <v>52</v>
      </c>
      <c r="F139" s="2">
        <v>5</v>
      </c>
      <c r="G139" s="2">
        <v>3</v>
      </c>
    </row>
    <row r="140" spans="1:7" x14ac:dyDescent="0.2">
      <c r="A140" s="2" t="s">
        <v>263</v>
      </c>
      <c r="B140" s="2" t="s">
        <v>99</v>
      </c>
      <c r="C140" s="2" t="s">
        <v>150</v>
      </c>
      <c r="D140" s="2" t="s">
        <v>59</v>
      </c>
      <c r="E140" s="2" t="s">
        <v>49</v>
      </c>
      <c r="F140" s="2">
        <v>6</v>
      </c>
      <c r="G140" s="2">
        <v>3</v>
      </c>
    </row>
    <row r="141" spans="1:7" x14ac:dyDescent="0.2">
      <c r="A141" s="2" t="s">
        <v>257</v>
      </c>
      <c r="B141" s="2" t="s">
        <v>99</v>
      </c>
      <c r="C141" s="2" t="s">
        <v>70</v>
      </c>
      <c r="D141" s="2" t="s">
        <v>177</v>
      </c>
      <c r="E141" s="2" t="s">
        <v>49</v>
      </c>
      <c r="F141" s="2">
        <v>6</v>
      </c>
      <c r="G141" s="2">
        <v>4</v>
      </c>
    </row>
    <row r="142" spans="1:7" x14ac:dyDescent="0.2">
      <c r="A142" s="2" t="s">
        <v>257</v>
      </c>
      <c r="B142" s="2" t="s">
        <v>69</v>
      </c>
      <c r="C142" s="2" t="s">
        <v>319</v>
      </c>
      <c r="D142" s="2" t="s">
        <v>59</v>
      </c>
      <c r="E142" s="2" t="s">
        <v>49</v>
      </c>
      <c r="F142" s="2">
        <v>6</v>
      </c>
      <c r="G142" s="2">
        <v>4</v>
      </c>
    </row>
    <row r="143" spans="1:7" x14ac:dyDescent="0.2">
      <c r="A143" s="2" t="s">
        <v>257</v>
      </c>
      <c r="B143" s="2" t="s">
        <v>69</v>
      </c>
      <c r="C143" s="2" t="s">
        <v>146</v>
      </c>
      <c r="D143" s="2" t="s">
        <v>85</v>
      </c>
      <c r="E143" s="2" t="s">
        <v>52</v>
      </c>
      <c r="F143" s="2">
        <v>6</v>
      </c>
      <c r="G143" s="2">
        <v>4</v>
      </c>
    </row>
    <row r="144" spans="1:7" x14ac:dyDescent="0.2">
      <c r="A144" s="2" t="s">
        <v>263</v>
      </c>
      <c r="B144" s="2" t="s">
        <v>51</v>
      </c>
      <c r="C144" s="2" t="s">
        <v>150</v>
      </c>
      <c r="D144" s="2" t="s">
        <v>177</v>
      </c>
      <c r="E144" s="2" t="s">
        <v>52</v>
      </c>
      <c r="F144" s="2">
        <v>1</v>
      </c>
      <c r="G144" s="2">
        <v>1</v>
      </c>
    </row>
    <row r="145" spans="1:7" x14ac:dyDescent="0.2">
      <c r="A145" s="2" t="s">
        <v>257</v>
      </c>
      <c r="B145" s="2" t="s">
        <v>99</v>
      </c>
      <c r="C145" s="2" t="s">
        <v>146</v>
      </c>
      <c r="D145" s="2" t="s">
        <v>59</v>
      </c>
      <c r="E145" s="2" t="s">
        <v>49</v>
      </c>
      <c r="F145" s="2">
        <v>6</v>
      </c>
      <c r="G145" s="2">
        <v>4</v>
      </c>
    </row>
    <row r="146" spans="1:7" x14ac:dyDescent="0.2">
      <c r="A146" s="2" t="s">
        <v>263</v>
      </c>
      <c r="B146" s="2" t="s">
        <v>99</v>
      </c>
      <c r="C146" s="2" t="s">
        <v>150</v>
      </c>
      <c r="D146" s="2" t="s">
        <v>59</v>
      </c>
      <c r="E146" s="2" t="s">
        <v>49</v>
      </c>
      <c r="F146" s="2">
        <v>2</v>
      </c>
      <c r="G146" s="2">
        <v>3</v>
      </c>
    </row>
    <row r="147" spans="1:7" x14ac:dyDescent="0.2">
      <c r="A147" s="2" t="s">
        <v>263</v>
      </c>
      <c r="B147" s="2" t="s">
        <v>69</v>
      </c>
      <c r="C147" s="2" t="s">
        <v>245</v>
      </c>
      <c r="D147" s="2" t="s">
        <v>85</v>
      </c>
      <c r="E147" s="2" t="s">
        <v>52</v>
      </c>
      <c r="F147" s="2">
        <v>4</v>
      </c>
      <c r="G147" s="2">
        <v>3</v>
      </c>
    </row>
    <row r="148" spans="1:7" x14ac:dyDescent="0.2">
      <c r="A148" s="2" t="s">
        <v>263</v>
      </c>
      <c r="B148" s="2" t="s">
        <v>99</v>
      </c>
      <c r="C148" s="2" t="s">
        <v>343</v>
      </c>
      <c r="D148" s="2" t="s">
        <v>59</v>
      </c>
      <c r="E148" s="2" t="s">
        <v>52</v>
      </c>
      <c r="F148" s="2">
        <v>2</v>
      </c>
      <c r="G148" s="2">
        <v>6</v>
      </c>
    </row>
    <row r="149" spans="1:7" x14ac:dyDescent="0.2">
      <c r="A149" s="2" t="s">
        <v>263</v>
      </c>
      <c r="B149" s="2" t="s">
        <v>69</v>
      </c>
      <c r="C149" s="2" t="s">
        <v>150</v>
      </c>
      <c r="D149" s="2" t="s">
        <v>59</v>
      </c>
      <c r="F149" s="2">
        <v>4</v>
      </c>
      <c r="G149" s="2">
        <v>3</v>
      </c>
    </row>
    <row r="150" spans="1:7" x14ac:dyDescent="0.2">
      <c r="A150" s="2" t="s">
        <v>257</v>
      </c>
      <c r="B150" s="2" t="s">
        <v>69</v>
      </c>
      <c r="C150" s="2" t="s">
        <v>92</v>
      </c>
      <c r="D150" s="2" t="s">
        <v>85</v>
      </c>
      <c r="E150" s="2" t="s">
        <v>52</v>
      </c>
      <c r="F150" s="2">
        <v>2</v>
      </c>
      <c r="G150" s="2">
        <v>2</v>
      </c>
    </row>
    <row r="151" spans="1:7" x14ac:dyDescent="0.2">
      <c r="A151" s="2" t="s">
        <v>263</v>
      </c>
      <c r="B151" s="2" t="s">
        <v>83</v>
      </c>
      <c r="C151" s="2" t="s">
        <v>150</v>
      </c>
      <c r="D151" s="2" t="s">
        <v>59</v>
      </c>
      <c r="E151" s="2" t="s">
        <v>52</v>
      </c>
      <c r="F151" s="2">
        <v>5</v>
      </c>
      <c r="G151" s="2">
        <v>5</v>
      </c>
    </row>
    <row r="152" spans="1:7" x14ac:dyDescent="0.2">
      <c r="A152" s="2" t="s">
        <v>257</v>
      </c>
      <c r="B152" s="2" t="s">
        <v>69</v>
      </c>
      <c r="C152" s="2" t="s">
        <v>92</v>
      </c>
      <c r="D152" s="2" t="s">
        <v>54</v>
      </c>
      <c r="E152" s="2" t="s">
        <v>52</v>
      </c>
      <c r="F152" s="2">
        <v>6</v>
      </c>
      <c r="G152" s="2">
        <v>5</v>
      </c>
    </row>
    <row r="153" spans="1:7" x14ac:dyDescent="0.2">
      <c r="A153" s="2" t="s">
        <v>263</v>
      </c>
      <c r="B153" s="2" t="s">
        <v>99</v>
      </c>
      <c r="C153" s="2" t="s">
        <v>92</v>
      </c>
      <c r="D153" s="2" t="s">
        <v>59</v>
      </c>
      <c r="E153" s="2" t="s">
        <v>49</v>
      </c>
      <c r="F153" s="2">
        <v>2</v>
      </c>
      <c r="G153" s="2">
        <v>2</v>
      </c>
    </row>
    <row r="154" spans="1:7" x14ac:dyDescent="0.2">
      <c r="A154" s="2" t="s">
        <v>263</v>
      </c>
      <c r="B154" s="2" t="s">
        <v>113</v>
      </c>
      <c r="C154" s="2" t="s">
        <v>233</v>
      </c>
      <c r="D154" s="2" t="s">
        <v>54</v>
      </c>
      <c r="E154" s="2" t="s">
        <v>49</v>
      </c>
      <c r="F154" s="2">
        <v>1</v>
      </c>
      <c r="G154" s="2">
        <v>2</v>
      </c>
    </row>
    <row r="155" spans="1:7" x14ac:dyDescent="0.2">
      <c r="A155" s="2" t="s">
        <v>263</v>
      </c>
      <c r="B155" s="2" t="s">
        <v>51</v>
      </c>
      <c r="C155" s="2" t="s">
        <v>233</v>
      </c>
      <c r="D155" s="2" t="s">
        <v>59</v>
      </c>
      <c r="E155" s="2" t="s">
        <v>49</v>
      </c>
      <c r="F155" s="2">
        <v>3</v>
      </c>
      <c r="G155" s="2">
        <v>2</v>
      </c>
    </row>
    <row r="156" spans="1:7" x14ac:dyDescent="0.2">
      <c r="A156" s="2" t="s">
        <v>263</v>
      </c>
      <c r="B156" s="2" t="s">
        <v>51</v>
      </c>
      <c r="C156" s="2" t="s">
        <v>269</v>
      </c>
      <c r="D156" s="2" t="s">
        <v>85</v>
      </c>
      <c r="E156" s="2" t="s">
        <v>52</v>
      </c>
      <c r="F156" s="2">
        <v>3</v>
      </c>
      <c r="G156" s="2">
        <v>5</v>
      </c>
    </row>
    <row r="157" spans="1:7" x14ac:dyDescent="0.2">
      <c r="A157" s="2" t="s">
        <v>257</v>
      </c>
      <c r="B157" s="2" t="s">
        <v>69</v>
      </c>
      <c r="C157" s="2" t="s">
        <v>150</v>
      </c>
      <c r="D157" s="2" t="s">
        <v>59</v>
      </c>
      <c r="E157" s="2" t="s">
        <v>52</v>
      </c>
      <c r="F157" s="2">
        <v>5</v>
      </c>
      <c r="G157" s="2">
        <v>4</v>
      </c>
    </row>
    <row r="158" spans="1:7" x14ac:dyDescent="0.2">
      <c r="A158" s="2" t="s">
        <v>257</v>
      </c>
      <c r="B158" s="2" t="s">
        <v>83</v>
      </c>
      <c r="C158" s="2" t="s">
        <v>70</v>
      </c>
      <c r="D158" s="2" t="s">
        <v>85</v>
      </c>
      <c r="E158" s="2" t="s">
        <v>52</v>
      </c>
      <c r="F158" s="2">
        <v>6</v>
      </c>
      <c r="G158" s="2">
        <v>1</v>
      </c>
    </row>
    <row r="159" spans="1:7" x14ac:dyDescent="0.2">
      <c r="A159" s="2" t="s">
        <v>263</v>
      </c>
      <c r="B159" s="2" t="s">
        <v>99</v>
      </c>
      <c r="C159" s="2" t="s">
        <v>233</v>
      </c>
      <c r="D159" s="2" t="s">
        <v>59</v>
      </c>
      <c r="E159" s="2" t="s">
        <v>49</v>
      </c>
      <c r="F159" s="2">
        <v>5</v>
      </c>
      <c r="G159" s="2">
        <v>6</v>
      </c>
    </row>
    <row r="160" spans="1:7" x14ac:dyDescent="0.2">
      <c r="A160" s="2" t="s">
        <v>257</v>
      </c>
      <c r="B160" s="2" t="s">
        <v>99</v>
      </c>
      <c r="C160" s="2" t="s">
        <v>176</v>
      </c>
      <c r="D160" s="2" t="s">
        <v>54</v>
      </c>
      <c r="E160" s="2" t="s">
        <v>49</v>
      </c>
      <c r="F160" s="2">
        <v>3</v>
      </c>
      <c r="G160" s="2">
        <v>2</v>
      </c>
    </row>
    <row r="161" spans="1:7" x14ac:dyDescent="0.2">
      <c r="A161" s="2" t="s">
        <v>257</v>
      </c>
      <c r="B161" s="2" t="s">
        <v>83</v>
      </c>
      <c r="C161" s="2" t="s">
        <v>230</v>
      </c>
      <c r="D161" s="2" t="s">
        <v>59</v>
      </c>
      <c r="E161" s="2" t="s">
        <v>49</v>
      </c>
      <c r="F161" s="2">
        <v>6</v>
      </c>
      <c r="G161" s="2">
        <v>6</v>
      </c>
    </row>
    <row r="162" spans="1:7" x14ac:dyDescent="0.2">
      <c r="A162" s="2" t="s">
        <v>257</v>
      </c>
      <c r="B162" s="2" t="s">
        <v>83</v>
      </c>
      <c r="D162" s="2" t="s">
        <v>54</v>
      </c>
      <c r="E162" s="2" t="s">
        <v>49</v>
      </c>
      <c r="F162" s="2">
        <v>6</v>
      </c>
      <c r="G162" s="2">
        <v>6</v>
      </c>
    </row>
    <row r="163" spans="1:7" x14ac:dyDescent="0.2">
      <c r="A163" s="2" t="s">
        <v>257</v>
      </c>
      <c r="B163" s="2" t="s">
        <v>69</v>
      </c>
      <c r="C163" s="2" t="s">
        <v>70</v>
      </c>
      <c r="D163" s="2" t="s">
        <v>59</v>
      </c>
      <c r="E163" s="2" t="s">
        <v>52</v>
      </c>
      <c r="F163" s="2">
        <v>1</v>
      </c>
      <c r="G163" s="2">
        <v>3</v>
      </c>
    </row>
    <row r="164" spans="1:7" x14ac:dyDescent="0.2">
      <c r="A164" s="2" t="s">
        <v>263</v>
      </c>
      <c r="B164" s="2" t="s">
        <v>69</v>
      </c>
      <c r="C164" s="2" t="s">
        <v>92</v>
      </c>
      <c r="D164" s="2" t="s">
        <v>59</v>
      </c>
      <c r="E164" s="2" t="s">
        <v>49</v>
      </c>
      <c r="F164" s="2">
        <v>1</v>
      </c>
      <c r="G164" s="2">
        <v>2</v>
      </c>
    </row>
    <row r="165" spans="1:7" x14ac:dyDescent="0.2">
      <c r="A165" s="2" t="s">
        <v>263</v>
      </c>
      <c r="B165" s="2" t="s">
        <v>83</v>
      </c>
      <c r="C165" s="2" t="s">
        <v>226</v>
      </c>
      <c r="D165" s="2" t="s">
        <v>59</v>
      </c>
      <c r="E165" s="2" t="s">
        <v>52</v>
      </c>
      <c r="F165" s="2">
        <v>6</v>
      </c>
      <c r="G165" s="2">
        <v>3</v>
      </c>
    </row>
    <row r="166" spans="1:7" x14ac:dyDescent="0.2">
      <c r="A166" s="2" t="s">
        <v>257</v>
      </c>
      <c r="B166" s="2" t="s">
        <v>113</v>
      </c>
      <c r="C166" s="2" t="s">
        <v>150</v>
      </c>
      <c r="D166" s="2" t="s">
        <v>54</v>
      </c>
      <c r="E166" s="2" t="s">
        <v>49</v>
      </c>
      <c r="F166" s="2">
        <v>1</v>
      </c>
      <c r="G166" s="2">
        <v>1</v>
      </c>
    </row>
    <row r="167" spans="1:7" x14ac:dyDescent="0.2">
      <c r="A167" s="2" t="s">
        <v>263</v>
      </c>
      <c r="B167" s="2" t="s">
        <v>99</v>
      </c>
      <c r="C167" s="2" t="s">
        <v>233</v>
      </c>
      <c r="D167" s="2" t="s">
        <v>54</v>
      </c>
      <c r="E167" s="2" t="s">
        <v>49</v>
      </c>
      <c r="F167" s="2">
        <v>1</v>
      </c>
      <c r="G167" s="2">
        <v>2</v>
      </c>
    </row>
    <row r="168" spans="1:7" x14ac:dyDescent="0.2">
      <c r="A168" s="2" t="s">
        <v>257</v>
      </c>
      <c r="B168" s="2" t="s">
        <v>69</v>
      </c>
      <c r="C168" s="2" t="s">
        <v>361</v>
      </c>
      <c r="D168" s="2" t="s">
        <v>54</v>
      </c>
      <c r="E168" s="2" t="s">
        <v>49</v>
      </c>
      <c r="F168" s="2">
        <v>6</v>
      </c>
      <c r="G168" s="2">
        <v>6</v>
      </c>
    </row>
    <row r="169" spans="1:7" x14ac:dyDescent="0.2">
      <c r="A169" s="2" t="s">
        <v>257</v>
      </c>
      <c r="B169" s="2" t="s">
        <v>83</v>
      </c>
      <c r="C169" s="2" t="s">
        <v>253</v>
      </c>
      <c r="D169" s="2" t="s">
        <v>54</v>
      </c>
      <c r="E169" s="2" t="s">
        <v>49</v>
      </c>
      <c r="F169" s="2">
        <v>6</v>
      </c>
      <c r="G169" s="2">
        <v>4</v>
      </c>
    </row>
    <row r="170" spans="1:7" x14ac:dyDescent="0.2">
      <c r="A170" s="2" t="s">
        <v>263</v>
      </c>
      <c r="B170" s="2" t="s">
        <v>51</v>
      </c>
      <c r="C170" s="2" t="s">
        <v>150</v>
      </c>
      <c r="D170" s="2" t="s">
        <v>54</v>
      </c>
      <c r="E170" s="2" t="s">
        <v>52</v>
      </c>
      <c r="F170" s="2">
        <v>6</v>
      </c>
      <c r="G170" s="2">
        <v>1</v>
      </c>
    </row>
    <row r="171" spans="1:7" x14ac:dyDescent="0.2">
      <c r="A171" s="2" t="s">
        <v>257</v>
      </c>
      <c r="B171" s="2" t="s">
        <v>99</v>
      </c>
      <c r="C171" s="2" t="s">
        <v>233</v>
      </c>
      <c r="D171" s="2" t="s">
        <v>85</v>
      </c>
      <c r="E171" s="2" t="s">
        <v>49</v>
      </c>
      <c r="F171" s="2">
        <v>5</v>
      </c>
      <c r="G171" s="2">
        <v>2</v>
      </c>
    </row>
    <row r="172" spans="1:7" x14ac:dyDescent="0.2">
      <c r="A172" s="2" t="s">
        <v>263</v>
      </c>
      <c r="B172" s="2" t="s">
        <v>99</v>
      </c>
    </row>
    <row r="173" spans="1:7" x14ac:dyDescent="0.2">
      <c r="A173" s="2" t="s">
        <v>263</v>
      </c>
      <c r="B173" s="2" t="s">
        <v>113</v>
      </c>
      <c r="C173" s="2" t="s">
        <v>92</v>
      </c>
      <c r="D173" s="2" t="s">
        <v>59</v>
      </c>
      <c r="E173" s="2" t="s">
        <v>52</v>
      </c>
      <c r="F173" s="2">
        <v>3</v>
      </c>
      <c r="G173" s="2">
        <v>3</v>
      </c>
    </row>
    <row r="174" spans="1:7" x14ac:dyDescent="0.2">
      <c r="A174" s="2" t="s">
        <v>263</v>
      </c>
      <c r="B174" s="2" t="s">
        <v>69</v>
      </c>
      <c r="C174" s="2" t="s">
        <v>226</v>
      </c>
      <c r="D174" s="2" t="s">
        <v>85</v>
      </c>
      <c r="E174" s="2" t="s">
        <v>52</v>
      </c>
      <c r="F174" s="2">
        <v>5</v>
      </c>
      <c r="G174" s="2">
        <v>4</v>
      </c>
    </row>
    <row r="175" spans="1:7" x14ac:dyDescent="0.2">
      <c r="A175" s="2" t="s">
        <v>257</v>
      </c>
      <c r="B175" s="2" t="s">
        <v>69</v>
      </c>
      <c r="C175" s="2" t="s">
        <v>84</v>
      </c>
      <c r="D175" s="2" t="s">
        <v>59</v>
      </c>
      <c r="E175" s="2" t="s">
        <v>49</v>
      </c>
      <c r="F175" s="2">
        <v>3</v>
      </c>
      <c r="G175" s="2">
        <v>3</v>
      </c>
    </row>
    <row r="178" spans="1:6" ht="36" x14ac:dyDescent="0.25">
      <c r="A178" s="63" t="s">
        <v>423</v>
      </c>
    </row>
    <row r="187" spans="1:6" s="43" customFormat="1" ht="51" x14ac:dyDescent="0.2">
      <c r="A187" s="65" t="s">
        <v>380</v>
      </c>
      <c r="B187" s="43" t="s">
        <v>422</v>
      </c>
      <c r="D187" s="35" t="s">
        <v>380</v>
      </c>
      <c r="E187" t="s">
        <v>387</v>
      </c>
      <c r="F187"/>
    </row>
    <row r="188" spans="1:6" x14ac:dyDescent="0.2">
      <c r="A188" s="8" t="s">
        <v>69</v>
      </c>
      <c r="B188" s="36">
        <v>54</v>
      </c>
      <c r="D188" s="8" t="s">
        <v>59</v>
      </c>
      <c r="E188" s="36">
        <v>67</v>
      </c>
    </row>
    <row r="189" spans="1:6" x14ac:dyDescent="0.2">
      <c r="A189" s="8" t="s">
        <v>113</v>
      </c>
      <c r="B189" s="36">
        <v>18</v>
      </c>
      <c r="D189" s="8" t="s">
        <v>54</v>
      </c>
      <c r="E189" s="36">
        <v>39</v>
      </c>
    </row>
    <row r="190" spans="1:6" x14ac:dyDescent="0.2">
      <c r="A190" s="8" t="s">
        <v>99</v>
      </c>
      <c r="B190" s="36">
        <v>56</v>
      </c>
      <c r="D190" s="8" t="s">
        <v>85</v>
      </c>
      <c r="E190" s="36">
        <v>47</v>
      </c>
    </row>
    <row r="191" spans="1:6" x14ac:dyDescent="0.2">
      <c r="A191" s="8" t="s">
        <v>51</v>
      </c>
      <c r="B191" s="36">
        <v>17</v>
      </c>
      <c r="D191" s="8" t="s">
        <v>177</v>
      </c>
      <c r="E191" s="36">
        <v>20</v>
      </c>
    </row>
    <row r="192" spans="1:6" x14ac:dyDescent="0.2">
      <c r="A192" s="8" t="s">
        <v>83</v>
      </c>
      <c r="B192" s="36">
        <v>29</v>
      </c>
      <c r="D192" s="8" t="s">
        <v>381</v>
      </c>
      <c r="E192" s="36">
        <v>173</v>
      </c>
    </row>
    <row r="193" spans="1:2" x14ac:dyDescent="0.2">
      <c r="A193" s="8" t="s">
        <v>381</v>
      </c>
      <c r="B193" s="36">
        <v>174</v>
      </c>
    </row>
  </sheetData>
  <pageMargins left="0.7" right="0.7" top="0.75" bottom="0.75"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P225"/>
  <sheetViews>
    <sheetView topLeftCell="N1" workbookViewId="0">
      <selection activeCell="AA178" sqref="AA178"/>
    </sheetView>
  </sheetViews>
  <sheetFormatPr defaultRowHeight="15" x14ac:dyDescent="0.25"/>
  <cols>
    <col min="1" max="1" width="48.28515625" customWidth="1"/>
    <col min="2" max="2" width="35.42578125" customWidth="1"/>
    <col min="3" max="5" width="21.5703125" customWidth="1"/>
    <col min="6" max="6" width="13.85546875" customWidth="1"/>
    <col min="7" max="7" width="53.42578125" customWidth="1"/>
    <col min="8" max="8" width="35.140625" customWidth="1"/>
    <col min="9" max="9" width="21.5703125" customWidth="1"/>
    <col min="10" max="10" width="70.7109375" customWidth="1"/>
    <col min="11" max="11" width="12.140625" customWidth="1"/>
    <col min="12" max="12" width="9.140625" style="10"/>
    <col min="13" max="13" width="37.42578125" customWidth="1"/>
    <col min="14" max="14" width="9.140625" style="10"/>
    <col min="15" max="15" width="25.140625" customWidth="1"/>
    <col min="16" max="16" width="17.28515625" customWidth="1"/>
    <col min="17" max="17" width="20.7109375" customWidth="1"/>
    <col min="18" max="18" width="22.85546875" customWidth="1"/>
    <col min="19" max="19" width="22.140625" customWidth="1"/>
    <col min="20" max="20" width="25.85546875" customWidth="1"/>
    <col min="21" max="21" width="24.140625" customWidth="1"/>
    <col min="22" max="22" width="25.5703125" customWidth="1"/>
    <col min="23" max="23" width="24.85546875" customWidth="1"/>
    <col min="24" max="24" width="25.85546875" customWidth="1"/>
    <col min="25" max="25" width="29.7109375" style="50" customWidth="1"/>
    <col min="26" max="26" width="23.5703125" customWidth="1"/>
    <col min="27" max="27" width="18.7109375" customWidth="1"/>
    <col min="28" max="28" width="9.140625" style="10"/>
    <col min="41" max="41" width="18.140625" customWidth="1"/>
    <col min="42" max="42" width="51.42578125" customWidth="1"/>
    <col min="43" max="43" width="23.7109375" customWidth="1"/>
  </cols>
  <sheetData>
    <row r="1" spans="1:42" ht="141.75" x14ac:dyDescent="0.2">
      <c r="A1" s="4" t="s">
        <v>29</v>
      </c>
      <c r="B1" s="4" t="s">
        <v>30</v>
      </c>
      <c r="C1" s="4" t="s">
        <v>31</v>
      </c>
      <c r="D1" s="4" t="s">
        <v>32</v>
      </c>
      <c r="E1" s="4" t="s">
        <v>33</v>
      </c>
      <c r="F1" s="4" t="s">
        <v>34</v>
      </c>
      <c r="G1" s="4" t="s">
        <v>35</v>
      </c>
      <c r="H1" s="4" t="s">
        <v>36</v>
      </c>
      <c r="I1" s="4" t="s">
        <v>37</v>
      </c>
      <c r="J1" s="4" t="s">
        <v>38</v>
      </c>
      <c r="K1" s="4" t="s">
        <v>39</v>
      </c>
      <c r="M1" s="4" t="s">
        <v>44</v>
      </c>
      <c r="O1" s="59" t="s">
        <v>29</v>
      </c>
      <c r="P1" s="59" t="s">
        <v>30</v>
      </c>
      <c r="Q1" s="59" t="s">
        <v>31</v>
      </c>
      <c r="R1" s="59" t="s">
        <v>32</v>
      </c>
      <c r="S1" s="59" t="s">
        <v>33</v>
      </c>
      <c r="T1" s="59" t="s">
        <v>34</v>
      </c>
      <c r="U1" s="59" t="s">
        <v>36</v>
      </c>
      <c r="V1" s="59" t="s">
        <v>37</v>
      </c>
      <c r="W1" s="59" t="s">
        <v>38</v>
      </c>
      <c r="X1" s="59" t="s">
        <v>39</v>
      </c>
      <c r="Y1" s="60" t="s">
        <v>414</v>
      </c>
      <c r="Z1" s="62" t="s">
        <v>419</v>
      </c>
      <c r="AC1" t="s">
        <v>29</v>
      </c>
      <c r="AD1" t="s">
        <v>30</v>
      </c>
      <c r="AE1" t="s">
        <v>31</v>
      </c>
      <c r="AF1" t="s">
        <v>32</v>
      </c>
      <c r="AG1" t="s">
        <v>33</v>
      </c>
      <c r="AH1" t="s">
        <v>34</v>
      </c>
      <c r="AI1" t="s">
        <v>36</v>
      </c>
      <c r="AJ1" t="s">
        <v>37</v>
      </c>
      <c r="AK1" t="s">
        <v>38</v>
      </c>
      <c r="AL1" t="s">
        <v>39</v>
      </c>
      <c r="AM1" t="s">
        <v>414</v>
      </c>
    </row>
    <row r="2" spans="1:42" x14ac:dyDescent="0.2">
      <c r="A2" s="2" t="s">
        <v>49</v>
      </c>
      <c r="B2" s="2" t="s">
        <v>55</v>
      </c>
      <c r="C2" s="2">
        <v>5</v>
      </c>
      <c r="D2" s="2" t="s">
        <v>56</v>
      </c>
      <c r="E2" s="2" t="s">
        <v>57</v>
      </c>
      <c r="F2" s="2" t="s">
        <v>52</v>
      </c>
      <c r="G2" s="2" t="s">
        <v>58</v>
      </c>
      <c r="H2" s="2" t="s">
        <v>59</v>
      </c>
      <c r="I2" s="2" t="s">
        <v>60</v>
      </c>
      <c r="J2" s="2" t="s">
        <v>49</v>
      </c>
      <c r="K2" s="2" t="s">
        <v>61</v>
      </c>
      <c r="M2" s="2" t="s">
        <v>65</v>
      </c>
      <c r="O2" s="40">
        <f t="shared" ref="O2:O33" si="0">IF(A2="Yes",1,0)</f>
        <v>1</v>
      </c>
      <c r="P2" s="40">
        <f t="shared" ref="P2:P33" si="1">IF(B2="I never wake up during the night. I sleep like a baby.",0,IF(B2="I never check my phone when I wake up during the night.","-1",IF(B2="Sometimes I check it.",1,IF(B2="I often check it.",2,IF(B2="Almost every night.",3,"NO")))))</f>
        <v>2</v>
      </c>
      <c r="Q2" s="40">
        <f t="shared" ref="Q2:Q33" si="2">IF(C2=4,1,IF(C2=5,2,IF(C2=6,3,0)))</f>
        <v>2</v>
      </c>
      <c r="R2" s="40">
        <f t="shared" ref="R2:R33" si="3">IF(D2="Lost",2,IF(D2="Frustrated",1,IF(D2="Perfectly fine",0,IF(D2="Anxious",3,IF(D2="Happy",-1,"NO")))))</f>
        <v>3</v>
      </c>
      <c r="S2" s="40">
        <f t="shared" ref="S2:S33" si="4">IF(E2="Frequently but I am unsuccessful.",2,IF(E2="Frequently and I am successful.",-2,IF(E2="I never try.",0,IF(E2="Sometimes but I am unsuccessful.",1,IF(E2="Sometimes and I am successful.",-1,"NO")))))</f>
        <v>0</v>
      </c>
      <c r="T2" s="40">
        <f t="shared" ref="T2:T33" si="5">IF(F2="Yes",1,0)</f>
        <v>0</v>
      </c>
      <c r="U2" s="40">
        <f t="shared" ref="U2:U33" si="6">IF(H2="A few times",0,IF(H2="Often",1,IF(H2="Constantly",2,IF(H2="Never",-1,"NO"))))</f>
        <v>0</v>
      </c>
      <c r="V2" s="40">
        <f t="shared" ref="V2:V33" si="7">IF(I2="When you are in class.",1,IF(I2="When you are in class., When you eat.",2,IF(I2="When you are in class., When you eat., When you read your notes/books etc.",2,IF(I2="When you are in class., When you read your notes/books etc.",1,IF(I2="When you are in class., When you talk to others.",2,IF(I2="When you are in class., When you talk to others., When you eat.",3,IF(I2="When you are in class., When you talk to others., When you eat., When you read your notes/books etc.",3,IF(I2="When you eat.",1,IF(I2="When you eat., When you read your notes/books etc.",1,IF(I2="When you read your notes/books etc.",0,IF(I2="When you talk to others.",1,IF(I2="When you talk to others., When you eat.",2,"NO"))))))))))))</f>
        <v>0</v>
      </c>
      <c r="W2" s="40">
        <f t="shared" ref="W2:W33" si="8">IF(J2="Yes",1,0)</f>
        <v>1</v>
      </c>
      <c r="X2" s="40">
        <f t="shared" ref="X2:X33" si="9">IF(K2="Sometimes",1,IF(K2="Never",0,IF(K2="Often",2,IF(K2="Rarely",0,"NO"))))</f>
        <v>0</v>
      </c>
      <c r="Y2" s="61">
        <f>SUM(O2:X2)</f>
        <v>9</v>
      </c>
      <c r="Z2">
        <v>5</v>
      </c>
      <c r="AA2" s="12" t="str">
        <f>IF(Y2&gt;9,IF(Z2&gt;4,"both addictions","no"),"no")</f>
        <v>no</v>
      </c>
      <c r="AC2">
        <v>1</v>
      </c>
      <c r="AD2">
        <v>2</v>
      </c>
      <c r="AE2">
        <v>2</v>
      </c>
      <c r="AF2">
        <v>3</v>
      </c>
      <c r="AG2">
        <v>0</v>
      </c>
      <c r="AH2">
        <v>0</v>
      </c>
      <c r="AI2">
        <v>0</v>
      </c>
      <c r="AJ2">
        <v>0</v>
      </c>
      <c r="AK2">
        <v>1</v>
      </c>
      <c r="AL2">
        <v>0</v>
      </c>
      <c r="AM2">
        <v>9</v>
      </c>
      <c r="AO2" s="35" t="s">
        <v>380</v>
      </c>
      <c r="AP2" t="s">
        <v>417</v>
      </c>
    </row>
    <row r="3" spans="1:42" x14ac:dyDescent="0.2">
      <c r="A3" s="2" t="s">
        <v>52</v>
      </c>
      <c r="B3" s="2" t="s">
        <v>72</v>
      </c>
      <c r="C3" s="2">
        <v>2</v>
      </c>
      <c r="D3" s="2" t="s">
        <v>73</v>
      </c>
      <c r="E3" s="2" t="s">
        <v>74</v>
      </c>
      <c r="G3" s="2" t="s">
        <v>75</v>
      </c>
      <c r="H3" s="2" t="s">
        <v>61</v>
      </c>
      <c r="I3" s="2" t="s">
        <v>76</v>
      </c>
      <c r="J3" s="2" t="s">
        <v>52</v>
      </c>
      <c r="K3" s="2" t="s">
        <v>61</v>
      </c>
      <c r="M3" s="2" t="s">
        <v>80</v>
      </c>
      <c r="O3" s="40">
        <f t="shared" si="0"/>
        <v>0</v>
      </c>
      <c r="P3" s="40">
        <f t="shared" si="1"/>
        <v>1</v>
      </c>
      <c r="Q3" s="40">
        <f t="shared" si="2"/>
        <v>0</v>
      </c>
      <c r="R3" s="40">
        <f t="shared" si="3"/>
        <v>2</v>
      </c>
      <c r="S3" s="40">
        <f t="shared" si="4"/>
        <v>-1</v>
      </c>
      <c r="T3" s="40">
        <f t="shared" si="5"/>
        <v>0</v>
      </c>
      <c r="U3" s="40">
        <f t="shared" si="6"/>
        <v>-1</v>
      </c>
      <c r="V3" s="40">
        <f t="shared" si="7"/>
        <v>2</v>
      </c>
      <c r="W3" s="40">
        <f t="shared" si="8"/>
        <v>0</v>
      </c>
      <c r="X3" s="40">
        <f t="shared" si="9"/>
        <v>0</v>
      </c>
      <c r="Y3" s="61">
        <f t="shared" ref="Y3:Y66" si="10">SUM(O3:X3)</f>
        <v>3</v>
      </c>
      <c r="Z3">
        <v>3</v>
      </c>
      <c r="AA3" s="12" t="str">
        <f t="shared" ref="AA3:AA66" si="11">IF(Y3&gt;9,IF(Z3&gt;4,"both addictions","no"),"no")</f>
        <v>no</v>
      </c>
      <c r="AC3">
        <v>0</v>
      </c>
      <c r="AD3">
        <v>1</v>
      </c>
      <c r="AE3">
        <v>0</v>
      </c>
      <c r="AF3">
        <v>2</v>
      </c>
      <c r="AG3">
        <v>-1</v>
      </c>
      <c r="AH3">
        <v>0</v>
      </c>
      <c r="AI3">
        <v>-1</v>
      </c>
      <c r="AJ3">
        <v>2</v>
      </c>
      <c r="AK3">
        <v>0</v>
      </c>
      <c r="AL3">
        <v>0</v>
      </c>
      <c r="AM3">
        <v>3</v>
      </c>
      <c r="AO3" s="8">
        <v>-1</v>
      </c>
      <c r="AP3" s="36">
        <v>2</v>
      </c>
    </row>
    <row r="4" spans="1:42" x14ac:dyDescent="0.2">
      <c r="A4" s="2" t="s">
        <v>52</v>
      </c>
      <c r="B4" s="2" t="s">
        <v>72</v>
      </c>
      <c r="C4" s="2">
        <v>4</v>
      </c>
      <c r="D4" s="2" t="s">
        <v>88</v>
      </c>
      <c r="E4" s="2" t="s">
        <v>57</v>
      </c>
      <c r="F4" s="2" t="s">
        <v>52</v>
      </c>
      <c r="G4" s="2" t="s">
        <v>58</v>
      </c>
      <c r="H4" s="2" t="s">
        <v>89</v>
      </c>
      <c r="I4" s="2" t="s">
        <v>76</v>
      </c>
      <c r="J4" s="2" t="s">
        <v>52</v>
      </c>
      <c r="K4" s="2" t="s">
        <v>90</v>
      </c>
      <c r="M4" s="2" t="s">
        <v>80</v>
      </c>
      <c r="O4" s="40">
        <f t="shared" si="0"/>
        <v>0</v>
      </c>
      <c r="P4" s="40">
        <f t="shared" si="1"/>
        <v>1</v>
      </c>
      <c r="Q4" s="40">
        <f t="shared" si="2"/>
        <v>1</v>
      </c>
      <c r="R4" s="40">
        <f t="shared" si="3"/>
        <v>0</v>
      </c>
      <c r="S4" s="40">
        <f t="shared" si="4"/>
        <v>0</v>
      </c>
      <c r="T4" s="40">
        <f t="shared" si="5"/>
        <v>0</v>
      </c>
      <c r="U4" s="40">
        <f t="shared" si="6"/>
        <v>1</v>
      </c>
      <c r="V4" s="40">
        <f t="shared" si="7"/>
        <v>2</v>
      </c>
      <c r="W4" s="40">
        <f t="shared" si="8"/>
        <v>0</v>
      </c>
      <c r="X4" s="40">
        <f t="shared" si="9"/>
        <v>0</v>
      </c>
      <c r="Y4" s="61">
        <f t="shared" si="10"/>
        <v>5</v>
      </c>
      <c r="Z4">
        <v>1</v>
      </c>
      <c r="AA4" s="12" t="str">
        <f t="shared" si="11"/>
        <v>no</v>
      </c>
      <c r="AC4">
        <v>0</v>
      </c>
      <c r="AD4">
        <v>1</v>
      </c>
      <c r="AE4">
        <v>1</v>
      </c>
      <c r="AF4">
        <v>0</v>
      </c>
      <c r="AG4">
        <v>0</v>
      </c>
      <c r="AH4">
        <v>0</v>
      </c>
      <c r="AI4">
        <v>1</v>
      </c>
      <c r="AJ4">
        <v>2</v>
      </c>
      <c r="AK4">
        <v>0</v>
      </c>
      <c r="AL4">
        <v>0</v>
      </c>
      <c r="AM4">
        <v>5</v>
      </c>
      <c r="AO4" s="8">
        <v>0</v>
      </c>
      <c r="AP4" s="36">
        <v>3</v>
      </c>
    </row>
    <row r="5" spans="1:42" x14ac:dyDescent="0.2">
      <c r="A5" s="2" t="s">
        <v>49</v>
      </c>
      <c r="B5" s="2" t="s">
        <v>72</v>
      </c>
      <c r="C5" s="2">
        <v>1</v>
      </c>
      <c r="D5" s="2" t="s">
        <v>95</v>
      </c>
      <c r="E5" s="2" t="s">
        <v>57</v>
      </c>
      <c r="F5" s="2" t="s">
        <v>52</v>
      </c>
      <c r="G5" s="2" t="s">
        <v>58</v>
      </c>
      <c r="H5" s="2" t="s">
        <v>89</v>
      </c>
      <c r="I5" s="2" t="s">
        <v>96</v>
      </c>
      <c r="J5" s="2" t="s">
        <v>52</v>
      </c>
      <c r="K5" s="2" t="s">
        <v>61</v>
      </c>
      <c r="M5" s="2" t="s">
        <v>80</v>
      </c>
      <c r="O5" s="40">
        <f t="shared" si="0"/>
        <v>1</v>
      </c>
      <c r="P5" s="40">
        <f t="shared" si="1"/>
        <v>1</v>
      </c>
      <c r="Q5" s="40">
        <f t="shared" si="2"/>
        <v>0</v>
      </c>
      <c r="R5" s="40">
        <f t="shared" si="3"/>
        <v>1</v>
      </c>
      <c r="S5" s="40">
        <f t="shared" si="4"/>
        <v>0</v>
      </c>
      <c r="T5" s="40">
        <f t="shared" si="5"/>
        <v>0</v>
      </c>
      <c r="U5" s="40">
        <f t="shared" si="6"/>
        <v>1</v>
      </c>
      <c r="V5" s="40">
        <f t="shared" si="7"/>
        <v>1</v>
      </c>
      <c r="W5" s="40">
        <f t="shared" si="8"/>
        <v>0</v>
      </c>
      <c r="X5" s="40">
        <f t="shared" si="9"/>
        <v>0</v>
      </c>
      <c r="Y5" s="61">
        <f t="shared" si="10"/>
        <v>5</v>
      </c>
      <c r="Z5">
        <v>2</v>
      </c>
      <c r="AA5" s="12" t="str">
        <f t="shared" si="11"/>
        <v>no</v>
      </c>
      <c r="AC5">
        <v>1</v>
      </c>
      <c r="AD5">
        <v>1</v>
      </c>
      <c r="AE5">
        <v>0</v>
      </c>
      <c r="AF5">
        <v>1</v>
      </c>
      <c r="AG5">
        <v>0</v>
      </c>
      <c r="AH5">
        <v>0</v>
      </c>
      <c r="AI5">
        <v>1</v>
      </c>
      <c r="AJ5">
        <v>1</v>
      </c>
      <c r="AK5">
        <v>0</v>
      </c>
      <c r="AL5">
        <v>0</v>
      </c>
      <c r="AM5">
        <v>5</v>
      </c>
      <c r="AO5" s="8">
        <v>1</v>
      </c>
      <c r="AP5" s="36">
        <v>2</v>
      </c>
    </row>
    <row r="6" spans="1:42" x14ac:dyDescent="0.2">
      <c r="A6" s="2" t="s">
        <v>49</v>
      </c>
      <c r="B6" s="58" t="s">
        <v>103</v>
      </c>
      <c r="C6" s="2">
        <v>4</v>
      </c>
      <c r="D6" s="2" t="s">
        <v>56</v>
      </c>
      <c r="E6" s="2" t="s">
        <v>57</v>
      </c>
      <c r="F6" s="2" t="s">
        <v>52</v>
      </c>
      <c r="G6" s="2" t="s">
        <v>58</v>
      </c>
      <c r="H6" s="2" t="s">
        <v>59</v>
      </c>
      <c r="I6" s="2" t="s">
        <v>104</v>
      </c>
      <c r="J6" s="2" t="s">
        <v>49</v>
      </c>
      <c r="K6" s="2" t="s">
        <v>61</v>
      </c>
      <c r="M6" s="2" t="s">
        <v>106</v>
      </c>
      <c r="O6" s="40">
        <f t="shared" si="0"/>
        <v>1</v>
      </c>
      <c r="P6" s="40" t="str">
        <f t="shared" si="1"/>
        <v>-1</v>
      </c>
      <c r="Q6" s="40">
        <f t="shared" si="2"/>
        <v>1</v>
      </c>
      <c r="R6" s="40">
        <f t="shared" si="3"/>
        <v>3</v>
      </c>
      <c r="S6" s="40">
        <f t="shared" si="4"/>
        <v>0</v>
      </c>
      <c r="T6" s="40">
        <f t="shared" si="5"/>
        <v>0</v>
      </c>
      <c r="U6" s="40">
        <f t="shared" si="6"/>
        <v>0</v>
      </c>
      <c r="V6" s="40">
        <f t="shared" si="7"/>
        <v>2</v>
      </c>
      <c r="W6" s="40">
        <f t="shared" si="8"/>
        <v>1</v>
      </c>
      <c r="X6" s="40">
        <f t="shared" si="9"/>
        <v>0</v>
      </c>
      <c r="Y6" s="61">
        <f t="shared" si="10"/>
        <v>8</v>
      </c>
      <c r="Z6">
        <v>3</v>
      </c>
      <c r="AA6" s="12" t="str">
        <f t="shared" si="11"/>
        <v>no</v>
      </c>
      <c r="AC6">
        <v>1</v>
      </c>
      <c r="AD6" t="s">
        <v>415</v>
      </c>
      <c r="AE6">
        <v>1</v>
      </c>
      <c r="AF6">
        <v>3</v>
      </c>
      <c r="AG6">
        <v>0</v>
      </c>
      <c r="AH6">
        <v>0</v>
      </c>
      <c r="AI6">
        <v>0</v>
      </c>
      <c r="AJ6">
        <v>2</v>
      </c>
      <c r="AK6">
        <v>1</v>
      </c>
      <c r="AL6">
        <v>0</v>
      </c>
      <c r="AM6">
        <v>8</v>
      </c>
      <c r="AO6" s="8">
        <v>2</v>
      </c>
      <c r="AP6" s="36">
        <v>9</v>
      </c>
    </row>
    <row r="7" spans="1:42" x14ac:dyDescent="0.2">
      <c r="A7" s="2" t="s">
        <v>52</v>
      </c>
      <c r="B7" s="2" t="s">
        <v>103</v>
      </c>
      <c r="C7" s="2">
        <v>2</v>
      </c>
      <c r="D7" s="2" t="s">
        <v>88</v>
      </c>
      <c r="E7" s="2" t="s">
        <v>109</v>
      </c>
      <c r="F7" s="2" t="s">
        <v>52</v>
      </c>
      <c r="G7" s="2" t="s">
        <v>58</v>
      </c>
      <c r="H7" s="2" t="s">
        <v>59</v>
      </c>
      <c r="I7" s="2" t="s">
        <v>96</v>
      </c>
      <c r="J7" s="2" t="s">
        <v>52</v>
      </c>
      <c r="K7" s="2" t="s">
        <v>61</v>
      </c>
      <c r="M7" s="2" t="s">
        <v>65</v>
      </c>
      <c r="O7" s="40">
        <f t="shared" si="0"/>
        <v>0</v>
      </c>
      <c r="P7" s="40" t="str">
        <f t="shared" si="1"/>
        <v>-1</v>
      </c>
      <c r="Q7" s="40">
        <f t="shared" si="2"/>
        <v>0</v>
      </c>
      <c r="R7" s="40">
        <f t="shared" si="3"/>
        <v>0</v>
      </c>
      <c r="S7" s="40">
        <f t="shared" si="4"/>
        <v>-2</v>
      </c>
      <c r="T7" s="40">
        <f t="shared" si="5"/>
        <v>0</v>
      </c>
      <c r="U7" s="40">
        <f t="shared" si="6"/>
        <v>0</v>
      </c>
      <c r="V7" s="40">
        <f t="shared" si="7"/>
        <v>1</v>
      </c>
      <c r="W7" s="40">
        <f t="shared" si="8"/>
        <v>0</v>
      </c>
      <c r="X7" s="40">
        <f t="shared" si="9"/>
        <v>0</v>
      </c>
      <c r="Y7" s="61">
        <f t="shared" si="10"/>
        <v>-1</v>
      </c>
      <c r="Z7">
        <v>1</v>
      </c>
      <c r="AA7" s="12" t="str">
        <f t="shared" si="11"/>
        <v>no</v>
      </c>
      <c r="AC7">
        <v>0</v>
      </c>
      <c r="AD7" t="s">
        <v>415</v>
      </c>
      <c r="AE7">
        <v>0</v>
      </c>
      <c r="AF7">
        <v>0</v>
      </c>
      <c r="AG7">
        <v>-2</v>
      </c>
      <c r="AH7">
        <v>0</v>
      </c>
      <c r="AI7">
        <v>0</v>
      </c>
      <c r="AJ7">
        <v>1</v>
      </c>
      <c r="AK7">
        <v>0</v>
      </c>
      <c r="AL7">
        <v>0</v>
      </c>
      <c r="AM7">
        <v>-1</v>
      </c>
      <c r="AO7" s="8">
        <v>3</v>
      </c>
      <c r="AP7" s="36">
        <v>17</v>
      </c>
    </row>
    <row r="8" spans="1:42" x14ac:dyDescent="0.2">
      <c r="A8" s="2" t="s">
        <v>49</v>
      </c>
      <c r="B8" s="2" t="s">
        <v>72</v>
      </c>
      <c r="C8" s="2">
        <v>4</v>
      </c>
      <c r="D8" s="2" t="s">
        <v>95</v>
      </c>
      <c r="E8" s="2" t="s">
        <v>74</v>
      </c>
      <c r="F8" s="2" t="s">
        <v>49</v>
      </c>
      <c r="G8" s="2" t="s">
        <v>75</v>
      </c>
      <c r="H8" s="2" t="s">
        <v>59</v>
      </c>
      <c r="I8" s="2" t="s">
        <v>76</v>
      </c>
      <c r="J8" s="2" t="s">
        <v>49</v>
      </c>
      <c r="K8" s="2" t="s">
        <v>61</v>
      </c>
      <c r="M8" s="2" t="s">
        <v>106</v>
      </c>
      <c r="O8" s="40">
        <f t="shared" si="0"/>
        <v>1</v>
      </c>
      <c r="P8" s="40">
        <f t="shared" si="1"/>
        <v>1</v>
      </c>
      <c r="Q8" s="40">
        <f t="shared" si="2"/>
        <v>1</v>
      </c>
      <c r="R8" s="40">
        <f t="shared" si="3"/>
        <v>1</v>
      </c>
      <c r="S8" s="40">
        <f t="shared" si="4"/>
        <v>-1</v>
      </c>
      <c r="T8" s="40">
        <f t="shared" si="5"/>
        <v>1</v>
      </c>
      <c r="U8" s="40">
        <f t="shared" si="6"/>
        <v>0</v>
      </c>
      <c r="V8" s="40">
        <f t="shared" si="7"/>
        <v>2</v>
      </c>
      <c r="W8" s="40">
        <f t="shared" si="8"/>
        <v>1</v>
      </c>
      <c r="X8" s="40">
        <f t="shared" si="9"/>
        <v>0</v>
      </c>
      <c r="Y8" s="61">
        <f t="shared" si="10"/>
        <v>7</v>
      </c>
      <c r="Z8">
        <v>3</v>
      </c>
      <c r="AA8" s="12" t="str">
        <f t="shared" si="11"/>
        <v>no</v>
      </c>
      <c r="AC8">
        <v>1</v>
      </c>
      <c r="AD8">
        <v>1</v>
      </c>
      <c r="AE8">
        <v>1</v>
      </c>
      <c r="AF8">
        <v>1</v>
      </c>
      <c r="AG8">
        <v>-1</v>
      </c>
      <c r="AH8">
        <v>1</v>
      </c>
      <c r="AI8">
        <v>0</v>
      </c>
      <c r="AJ8">
        <v>2</v>
      </c>
      <c r="AK8">
        <v>1</v>
      </c>
      <c r="AL8">
        <v>0</v>
      </c>
      <c r="AM8">
        <v>7</v>
      </c>
      <c r="AO8" s="8">
        <v>4</v>
      </c>
      <c r="AP8" s="36">
        <v>6</v>
      </c>
    </row>
    <row r="9" spans="1:42" x14ac:dyDescent="0.2">
      <c r="A9" s="2" t="s">
        <v>49</v>
      </c>
      <c r="B9" s="2" t="s">
        <v>72</v>
      </c>
      <c r="C9" s="2">
        <v>6</v>
      </c>
      <c r="D9" s="2" t="s">
        <v>73</v>
      </c>
      <c r="E9" s="2" t="s">
        <v>74</v>
      </c>
      <c r="F9" s="2" t="s">
        <v>52</v>
      </c>
      <c r="G9" s="2" t="s">
        <v>75</v>
      </c>
      <c r="H9" s="2" t="s">
        <v>89</v>
      </c>
      <c r="I9" s="2" t="s">
        <v>116</v>
      </c>
      <c r="J9" s="2" t="s">
        <v>49</v>
      </c>
      <c r="K9" s="2" t="s">
        <v>117</v>
      </c>
      <c r="M9" s="2" t="s">
        <v>80</v>
      </c>
      <c r="O9" s="40">
        <f t="shared" si="0"/>
        <v>1</v>
      </c>
      <c r="P9" s="40">
        <f t="shared" si="1"/>
        <v>1</v>
      </c>
      <c r="Q9" s="40">
        <f t="shared" si="2"/>
        <v>3</v>
      </c>
      <c r="R9" s="40">
        <f t="shared" si="3"/>
        <v>2</v>
      </c>
      <c r="S9" s="40">
        <f t="shared" si="4"/>
        <v>-1</v>
      </c>
      <c r="T9" s="40">
        <f t="shared" si="5"/>
        <v>0</v>
      </c>
      <c r="U9" s="40">
        <f t="shared" si="6"/>
        <v>1</v>
      </c>
      <c r="V9" s="40">
        <f t="shared" si="7"/>
        <v>3</v>
      </c>
      <c r="W9" s="40">
        <f t="shared" si="8"/>
        <v>1</v>
      </c>
      <c r="X9" s="40">
        <f t="shared" si="9"/>
        <v>1</v>
      </c>
      <c r="Y9" s="61">
        <f t="shared" si="10"/>
        <v>12</v>
      </c>
      <c r="Z9">
        <v>4</v>
      </c>
      <c r="AA9" s="12" t="str">
        <f t="shared" si="11"/>
        <v>no</v>
      </c>
      <c r="AC9">
        <v>1</v>
      </c>
      <c r="AD9">
        <v>1</v>
      </c>
      <c r="AE9">
        <v>3</v>
      </c>
      <c r="AF9">
        <v>2</v>
      </c>
      <c r="AG9">
        <v>-1</v>
      </c>
      <c r="AH9">
        <v>0</v>
      </c>
      <c r="AI9">
        <v>1</v>
      </c>
      <c r="AJ9">
        <v>3</v>
      </c>
      <c r="AK9">
        <v>1</v>
      </c>
      <c r="AL9">
        <v>1</v>
      </c>
      <c r="AM9">
        <v>12</v>
      </c>
      <c r="AO9" s="8">
        <v>5</v>
      </c>
      <c r="AP9" s="36">
        <v>17</v>
      </c>
    </row>
    <row r="10" spans="1:42" x14ac:dyDescent="0.2">
      <c r="A10" s="2" t="s">
        <v>49</v>
      </c>
      <c r="B10" s="58" t="s">
        <v>121</v>
      </c>
      <c r="C10" s="2">
        <v>1</v>
      </c>
      <c r="D10" s="2" t="s">
        <v>95</v>
      </c>
      <c r="E10" s="2" t="s">
        <v>74</v>
      </c>
      <c r="F10" s="2" t="s">
        <v>49</v>
      </c>
      <c r="G10" s="2" t="s">
        <v>58</v>
      </c>
      <c r="H10" s="2" t="s">
        <v>59</v>
      </c>
      <c r="I10" s="2" t="s">
        <v>122</v>
      </c>
      <c r="J10" s="2" t="s">
        <v>49</v>
      </c>
      <c r="K10" s="2" t="s">
        <v>117</v>
      </c>
      <c r="M10" s="2" t="s">
        <v>80</v>
      </c>
      <c r="O10" s="40">
        <f t="shared" si="0"/>
        <v>1</v>
      </c>
      <c r="P10" s="40">
        <f t="shared" si="1"/>
        <v>0</v>
      </c>
      <c r="Q10" s="40">
        <f t="shared" si="2"/>
        <v>0</v>
      </c>
      <c r="R10" s="40">
        <f t="shared" si="3"/>
        <v>1</v>
      </c>
      <c r="S10" s="40">
        <f t="shared" si="4"/>
        <v>-1</v>
      </c>
      <c r="T10" s="40">
        <f t="shared" si="5"/>
        <v>1</v>
      </c>
      <c r="U10" s="40">
        <f t="shared" si="6"/>
        <v>0</v>
      </c>
      <c r="V10" s="40">
        <f t="shared" si="7"/>
        <v>1</v>
      </c>
      <c r="W10" s="40">
        <f t="shared" si="8"/>
        <v>1</v>
      </c>
      <c r="X10" s="40">
        <f t="shared" si="9"/>
        <v>1</v>
      </c>
      <c r="Y10" s="61">
        <f t="shared" si="10"/>
        <v>5</v>
      </c>
      <c r="Z10">
        <v>5</v>
      </c>
      <c r="AA10" s="12" t="str">
        <f t="shared" si="11"/>
        <v>no</v>
      </c>
      <c r="AC10">
        <v>1</v>
      </c>
      <c r="AD10">
        <v>0</v>
      </c>
      <c r="AE10">
        <v>0</v>
      </c>
      <c r="AF10">
        <v>1</v>
      </c>
      <c r="AG10">
        <v>-1</v>
      </c>
      <c r="AH10">
        <v>1</v>
      </c>
      <c r="AI10">
        <v>0</v>
      </c>
      <c r="AJ10">
        <v>1</v>
      </c>
      <c r="AK10">
        <v>1</v>
      </c>
      <c r="AL10">
        <v>1</v>
      </c>
      <c r="AM10">
        <v>5</v>
      </c>
      <c r="AO10" s="8">
        <v>6</v>
      </c>
      <c r="AP10" s="36">
        <v>13</v>
      </c>
    </row>
    <row r="11" spans="1:42" x14ac:dyDescent="0.2">
      <c r="A11" s="2" t="s">
        <v>49</v>
      </c>
      <c r="B11" s="2" t="s">
        <v>72</v>
      </c>
      <c r="C11" s="2">
        <v>3</v>
      </c>
      <c r="D11" s="2" t="s">
        <v>73</v>
      </c>
      <c r="E11" s="2" t="s">
        <v>57</v>
      </c>
      <c r="F11" s="2" t="s">
        <v>52</v>
      </c>
      <c r="G11" s="2" t="s">
        <v>75</v>
      </c>
      <c r="H11" s="2" t="s">
        <v>54</v>
      </c>
      <c r="I11" s="2" t="s">
        <v>116</v>
      </c>
      <c r="J11" s="2" t="s">
        <v>49</v>
      </c>
      <c r="K11" s="2" t="s">
        <v>117</v>
      </c>
      <c r="M11" s="2" t="s">
        <v>80</v>
      </c>
      <c r="O11" s="40">
        <f t="shared" si="0"/>
        <v>1</v>
      </c>
      <c r="P11" s="40">
        <f t="shared" si="1"/>
        <v>1</v>
      </c>
      <c r="Q11" s="40">
        <f t="shared" si="2"/>
        <v>0</v>
      </c>
      <c r="R11" s="40">
        <f t="shared" si="3"/>
        <v>2</v>
      </c>
      <c r="S11" s="40">
        <f t="shared" si="4"/>
        <v>0</v>
      </c>
      <c r="T11" s="40">
        <f t="shared" si="5"/>
        <v>0</v>
      </c>
      <c r="U11" s="40">
        <f t="shared" si="6"/>
        <v>2</v>
      </c>
      <c r="V11" s="40">
        <f t="shared" si="7"/>
        <v>3</v>
      </c>
      <c r="W11" s="40">
        <f t="shared" si="8"/>
        <v>1</v>
      </c>
      <c r="X11" s="40">
        <f t="shared" si="9"/>
        <v>1</v>
      </c>
      <c r="Y11" s="61">
        <f t="shared" si="10"/>
        <v>11</v>
      </c>
      <c r="Z11">
        <v>3</v>
      </c>
      <c r="AA11" s="12" t="str">
        <f t="shared" si="11"/>
        <v>no</v>
      </c>
      <c r="AC11">
        <v>1</v>
      </c>
      <c r="AD11">
        <v>1</v>
      </c>
      <c r="AE11">
        <v>0</v>
      </c>
      <c r="AF11">
        <v>2</v>
      </c>
      <c r="AG11">
        <v>0</v>
      </c>
      <c r="AH11">
        <v>0</v>
      </c>
      <c r="AI11">
        <v>2</v>
      </c>
      <c r="AJ11">
        <v>3</v>
      </c>
      <c r="AK11">
        <v>1</v>
      </c>
      <c r="AL11">
        <v>1</v>
      </c>
      <c r="AM11">
        <v>11</v>
      </c>
      <c r="AO11" s="8">
        <v>7</v>
      </c>
      <c r="AP11" s="36">
        <v>12</v>
      </c>
    </row>
    <row r="12" spans="1:42" x14ac:dyDescent="0.2">
      <c r="A12" s="2" t="s">
        <v>49</v>
      </c>
      <c r="B12" s="2" t="s">
        <v>55</v>
      </c>
      <c r="C12" s="2">
        <v>2</v>
      </c>
      <c r="D12" s="2" t="s">
        <v>56</v>
      </c>
      <c r="E12" s="2" t="s">
        <v>57</v>
      </c>
      <c r="F12" s="2" t="s">
        <v>52</v>
      </c>
      <c r="G12" s="2" t="s">
        <v>58</v>
      </c>
      <c r="H12" s="2" t="s">
        <v>54</v>
      </c>
      <c r="I12" s="2" t="s">
        <v>104</v>
      </c>
      <c r="J12" s="2" t="s">
        <v>52</v>
      </c>
      <c r="K12" s="2" t="s">
        <v>61</v>
      </c>
      <c r="M12" s="2" t="s">
        <v>65</v>
      </c>
      <c r="O12" s="40">
        <f t="shared" si="0"/>
        <v>1</v>
      </c>
      <c r="P12" s="40">
        <f t="shared" si="1"/>
        <v>2</v>
      </c>
      <c r="Q12" s="40">
        <f t="shared" si="2"/>
        <v>0</v>
      </c>
      <c r="R12" s="40">
        <f t="shared" si="3"/>
        <v>3</v>
      </c>
      <c r="S12" s="40">
        <f t="shared" si="4"/>
        <v>0</v>
      </c>
      <c r="T12" s="40">
        <f t="shared" si="5"/>
        <v>0</v>
      </c>
      <c r="U12" s="40">
        <f t="shared" si="6"/>
        <v>2</v>
      </c>
      <c r="V12" s="40">
        <f t="shared" si="7"/>
        <v>2</v>
      </c>
      <c r="W12" s="40">
        <f t="shared" si="8"/>
        <v>0</v>
      </c>
      <c r="X12" s="40">
        <f t="shared" si="9"/>
        <v>0</v>
      </c>
      <c r="Y12" s="61">
        <f t="shared" si="10"/>
        <v>10</v>
      </c>
      <c r="Z12">
        <v>1</v>
      </c>
      <c r="AA12" s="12" t="str">
        <f t="shared" si="11"/>
        <v>no</v>
      </c>
      <c r="AC12">
        <v>1</v>
      </c>
      <c r="AD12">
        <v>2</v>
      </c>
      <c r="AE12">
        <v>0</v>
      </c>
      <c r="AF12">
        <v>3</v>
      </c>
      <c r="AG12">
        <v>0</v>
      </c>
      <c r="AH12">
        <v>0</v>
      </c>
      <c r="AI12">
        <v>2</v>
      </c>
      <c r="AJ12">
        <v>2</v>
      </c>
      <c r="AK12">
        <v>0</v>
      </c>
      <c r="AL12">
        <v>0</v>
      </c>
      <c r="AM12">
        <v>10</v>
      </c>
      <c r="AO12" s="8">
        <v>8</v>
      </c>
      <c r="AP12" s="36">
        <v>10</v>
      </c>
    </row>
    <row r="13" spans="1:42" x14ac:dyDescent="0.2">
      <c r="A13" s="2" t="s">
        <v>49</v>
      </c>
      <c r="B13" s="2" t="s">
        <v>55</v>
      </c>
      <c r="C13" s="2">
        <v>2</v>
      </c>
      <c r="D13" s="2" t="s">
        <v>95</v>
      </c>
      <c r="E13" s="2" t="s">
        <v>131</v>
      </c>
      <c r="F13" s="2" t="s">
        <v>49</v>
      </c>
      <c r="G13" s="2" t="s">
        <v>58</v>
      </c>
      <c r="H13" s="2" t="s">
        <v>89</v>
      </c>
      <c r="I13" s="2" t="s">
        <v>132</v>
      </c>
      <c r="J13" s="2" t="s">
        <v>52</v>
      </c>
      <c r="K13" s="2" t="s">
        <v>89</v>
      </c>
      <c r="M13" s="2" t="s">
        <v>80</v>
      </c>
      <c r="O13" s="40">
        <f t="shared" si="0"/>
        <v>1</v>
      </c>
      <c r="P13" s="40">
        <f t="shared" si="1"/>
        <v>2</v>
      </c>
      <c r="Q13" s="40">
        <f t="shared" si="2"/>
        <v>0</v>
      </c>
      <c r="R13" s="40">
        <f t="shared" si="3"/>
        <v>1</v>
      </c>
      <c r="S13" s="40">
        <f t="shared" si="4"/>
        <v>1</v>
      </c>
      <c r="T13" s="40">
        <f t="shared" si="5"/>
        <v>1</v>
      </c>
      <c r="U13" s="40">
        <f t="shared" si="6"/>
        <v>1</v>
      </c>
      <c r="V13" s="40">
        <f t="shared" si="7"/>
        <v>3</v>
      </c>
      <c r="W13" s="40">
        <f t="shared" si="8"/>
        <v>0</v>
      </c>
      <c r="X13" s="40">
        <f t="shared" si="9"/>
        <v>2</v>
      </c>
      <c r="Y13" s="61">
        <f t="shared" si="10"/>
        <v>12</v>
      </c>
      <c r="Z13">
        <v>6</v>
      </c>
      <c r="AA13" s="12" t="str">
        <f t="shared" si="11"/>
        <v>both addictions</v>
      </c>
      <c r="AC13">
        <v>1</v>
      </c>
      <c r="AD13">
        <v>2</v>
      </c>
      <c r="AE13">
        <v>0</v>
      </c>
      <c r="AF13">
        <v>1</v>
      </c>
      <c r="AG13">
        <v>1</v>
      </c>
      <c r="AH13">
        <v>1</v>
      </c>
      <c r="AI13">
        <v>1</v>
      </c>
      <c r="AJ13">
        <v>3</v>
      </c>
      <c r="AK13">
        <v>0</v>
      </c>
      <c r="AL13">
        <v>2</v>
      </c>
      <c r="AM13">
        <v>12</v>
      </c>
      <c r="AO13" s="8">
        <v>9</v>
      </c>
      <c r="AP13" s="36">
        <v>12</v>
      </c>
    </row>
    <row r="14" spans="1:42" x14ac:dyDescent="0.2">
      <c r="A14" s="2" t="s">
        <v>49</v>
      </c>
      <c r="B14" s="2" t="s">
        <v>72</v>
      </c>
      <c r="C14" s="2">
        <v>4</v>
      </c>
      <c r="D14" s="2" t="s">
        <v>56</v>
      </c>
      <c r="E14" s="2" t="s">
        <v>57</v>
      </c>
      <c r="F14" s="2" t="s">
        <v>52</v>
      </c>
      <c r="G14" s="2" t="s">
        <v>58</v>
      </c>
      <c r="H14" s="2" t="s">
        <v>89</v>
      </c>
      <c r="I14" s="2" t="s">
        <v>136</v>
      </c>
      <c r="J14" s="2" t="s">
        <v>49</v>
      </c>
      <c r="K14" s="2" t="s">
        <v>61</v>
      </c>
      <c r="M14" s="2" t="s">
        <v>80</v>
      </c>
      <c r="O14" s="40">
        <f t="shared" si="0"/>
        <v>1</v>
      </c>
      <c r="P14" s="40">
        <f t="shared" si="1"/>
        <v>1</v>
      </c>
      <c r="Q14" s="40">
        <f t="shared" si="2"/>
        <v>1</v>
      </c>
      <c r="R14" s="40">
        <f t="shared" si="3"/>
        <v>3</v>
      </c>
      <c r="S14" s="40">
        <f t="shared" si="4"/>
        <v>0</v>
      </c>
      <c r="T14" s="40">
        <f t="shared" si="5"/>
        <v>0</v>
      </c>
      <c r="U14" s="40">
        <f t="shared" si="6"/>
        <v>1</v>
      </c>
      <c r="V14" s="40">
        <f t="shared" si="7"/>
        <v>2</v>
      </c>
      <c r="W14" s="40">
        <f t="shared" si="8"/>
        <v>1</v>
      </c>
      <c r="X14" s="40">
        <f t="shared" si="9"/>
        <v>0</v>
      </c>
      <c r="Y14" s="61">
        <f t="shared" si="10"/>
        <v>10</v>
      </c>
      <c r="Z14">
        <v>2</v>
      </c>
      <c r="AA14" s="12" t="str">
        <f t="shared" si="11"/>
        <v>no</v>
      </c>
      <c r="AC14">
        <v>1</v>
      </c>
      <c r="AD14">
        <v>1</v>
      </c>
      <c r="AE14">
        <v>1</v>
      </c>
      <c r="AF14">
        <v>3</v>
      </c>
      <c r="AG14">
        <v>0</v>
      </c>
      <c r="AH14">
        <v>0</v>
      </c>
      <c r="AI14">
        <v>1</v>
      </c>
      <c r="AJ14">
        <v>2</v>
      </c>
      <c r="AK14">
        <v>1</v>
      </c>
      <c r="AL14">
        <v>0</v>
      </c>
      <c r="AM14">
        <v>10</v>
      </c>
      <c r="AO14" s="8">
        <v>10</v>
      </c>
      <c r="AP14" s="36">
        <v>6</v>
      </c>
    </row>
    <row r="15" spans="1:42" x14ac:dyDescent="0.2">
      <c r="A15" s="2" t="s">
        <v>49</v>
      </c>
      <c r="B15" s="2" t="s">
        <v>55</v>
      </c>
      <c r="C15" s="2">
        <v>6</v>
      </c>
      <c r="D15" s="2" t="s">
        <v>73</v>
      </c>
      <c r="E15" s="2" t="s">
        <v>131</v>
      </c>
      <c r="F15" s="2" t="s">
        <v>49</v>
      </c>
      <c r="G15" s="2" t="s">
        <v>75</v>
      </c>
      <c r="H15" s="2" t="s">
        <v>54</v>
      </c>
      <c r="I15" s="2" t="s">
        <v>132</v>
      </c>
      <c r="J15" s="2" t="s">
        <v>49</v>
      </c>
      <c r="K15" s="2" t="s">
        <v>117</v>
      </c>
      <c r="M15" s="2" t="s">
        <v>80</v>
      </c>
      <c r="O15" s="40">
        <f t="shared" si="0"/>
        <v>1</v>
      </c>
      <c r="P15" s="40">
        <f t="shared" si="1"/>
        <v>2</v>
      </c>
      <c r="Q15" s="40">
        <f t="shared" si="2"/>
        <v>3</v>
      </c>
      <c r="R15" s="40">
        <f t="shared" si="3"/>
        <v>2</v>
      </c>
      <c r="S15" s="40">
        <f t="shared" si="4"/>
        <v>1</v>
      </c>
      <c r="T15" s="40">
        <f t="shared" si="5"/>
        <v>1</v>
      </c>
      <c r="U15" s="40">
        <f t="shared" si="6"/>
        <v>2</v>
      </c>
      <c r="V15" s="40">
        <f t="shared" si="7"/>
        <v>3</v>
      </c>
      <c r="W15" s="40">
        <f t="shared" si="8"/>
        <v>1</v>
      </c>
      <c r="X15" s="40">
        <f t="shared" si="9"/>
        <v>1</v>
      </c>
      <c r="Y15" s="61">
        <f t="shared" si="10"/>
        <v>17</v>
      </c>
      <c r="Z15">
        <v>6</v>
      </c>
      <c r="AA15" s="12" t="str">
        <f t="shared" si="11"/>
        <v>both addictions</v>
      </c>
      <c r="AC15">
        <v>1</v>
      </c>
      <c r="AD15">
        <v>2</v>
      </c>
      <c r="AE15">
        <v>3</v>
      </c>
      <c r="AF15">
        <v>2</v>
      </c>
      <c r="AG15">
        <v>1</v>
      </c>
      <c r="AH15">
        <v>1</v>
      </c>
      <c r="AI15">
        <v>2</v>
      </c>
      <c r="AJ15">
        <v>3</v>
      </c>
      <c r="AK15">
        <v>1</v>
      </c>
      <c r="AL15">
        <v>1</v>
      </c>
      <c r="AM15">
        <v>17</v>
      </c>
      <c r="AO15" s="8">
        <v>11</v>
      </c>
      <c r="AP15" s="36">
        <v>4</v>
      </c>
    </row>
    <row r="16" spans="1:42" x14ac:dyDescent="0.2">
      <c r="A16" s="2" t="s">
        <v>49</v>
      </c>
      <c r="B16" s="2" t="s">
        <v>72</v>
      </c>
      <c r="C16" s="2">
        <v>5</v>
      </c>
      <c r="D16" s="2" t="s">
        <v>56</v>
      </c>
      <c r="E16" s="2" t="s">
        <v>131</v>
      </c>
      <c r="F16" s="2" t="s">
        <v>52</v>
      </c>
      <c r="G16" s="2" t="s">
        <v>58</v>
      </c>
      <c r="H16" s="2" t="s">
        <v>89</v>
      </c>
      <c r="I16" s="2" t="s">
        <v>104</v>
      </c>
      <c r="J16" s="2" t="s">
        <v>52</v>
      </c>
      <c r="K16" s="2" t="s">
        <v>117</v>
      </c>
      <c r="M16" s="2" t="s">
        <v>65</v>
      </c>
      <c r="O16" s="40">
        <f t="shared" si="0"/>
        <v>1</v>
      </c>
      <c r="P16" s="40">
        <f t="shared" si="1"/>
        <v>1</v>
      </c>
      <c r="Q16" s="40">
        <f t="shared" si="2"/>
        <v>2</v>
      </c>
      <c r="R16" s="40">
        <f t="shared" si="3"/>
        <v>3</v>
      </c>
      <c r="S16" s="40">
        <f t="shared" si="4"/>
        <v>1</v>
      </c>
      <c r="T16" s="40">
        <f t="shared" si="5"/>
        <v>0</v>
      </c>
      <c r="U16" s="40">
        <f t="shared" si="6"/>
        <v>1</v>
      </c>
      <c r="V16" s="40">
        <f t="shared" si="7"/>
        <v>2</v>
      </c>
      <c r="W16" s="40">
        <f t="shared" si="8"/>
        <v>0</v>
      </c>
      <c r="X16" s="40">
        <f t="shared" si="9"/>
        <v>1</v>
      </c>
      <c r="Y16" s="61">
        <f t="shared" si="10"/>
        <v>12</v>
      </c>
      <c r="Z16">
        <v>1</v>
      </c>
      <c r="AA16" s="12" t="str">
        <f t="shared" si="11"/>
        <v>no</v>
      </c>
      <c r="AC16">
        <v>1</v>
      </c>
      <c r="AD16">
        <v>1</v>
      </c>
      <c r="AE16">
        <v>2</v>
      </c>
      <c r="AF16">
        <v>3</v>
      </c>
      <c r="AG16">
        <v>1</v>
      </c>
      <c r="AH16">
        <v>0</v>
      </c>
      <c r="AI16">
        <v>1</v>
      </c>
      <c r="AJ16">
        <v>2</v>
      </c>
      <c r="AK16">
        <v>0</v>
      </c>
      <c r="AL16">
        <v>1</v>
      </c>
      <c r="AM16">
        <v>12</v>
      </c>
      <c r="AO16" s="8">
        <v>12</v>
      </c>
      <c r="AP16" s="36">
        <v>11</v>
      </c>
    </row>
    <row r="17" spans="1:42" x14ac:dyDescent="0.2">
      <c r="A17" s="2" t="s">
        <v>52</v>
      </c>
      <c r="B17" s="2" t="s">
        <v>103</v>
      </c>
      <c r="C17" s="2">
        <v>1</v>
      </c>
      <c r="D17" s="2" t="s">
        <v>88</v>
      </c>
      <c r="E17" s="2" t="s">
        <v>57</v>
      </c>
      <c r="F17" s="2" t="s">
        <v>52</v>
      </c>
      <c r="G17" s="2" t="s">
        <v>144</v>
      </c>
      <c r="H17" s="2" t="s">
        <v>61</v>
      </c>
      <c r="J17" s="2" t="s">
        <v>52</v>
      </c>
      <c r="K17" s="2" t="s">
        <v>61</v>
      </c>
      <c r="M17" s="2" t="s">
        <v>65</v>
      </c>
      <c r="O17" s="40">
        <f t="shared" si="0"/>
        <v>0</v>
      </c>
      <c r="P17" s="40" t="str">
        <f t="shared" si="1"/>
        <v>-1</v>
      </c>
      <c r="Q17" s="40">
        <f t="shared" si="2"/>
        <v>0</v>
      </c>
      <c r="R17" s="40">
        <f t="shared" si="3"/>
        <v>0</v>
      </c>
      <c r="S17" s="40">
        <f t="shared" si="4"/>
        <v>0</v>
      </c>
      <c r="T17" s="40">
        <f t="shared" si="5"/>
        <v>0</v>
      </c>
      <c r="U17" s="40">
        <f t="shared" si="6"/>
        <v>-1</v>
      </c>
      <c r="V17" s="40" t="str">
        <f t="shared" si="7"/>
        <v>NO</v>
      </c>
      <c r="W17" s="40">
        <f t="shared" si="8"/>
        <v>0</v>
      </c>
      <c r="X17" s="40">
        <f t="shared" si="9"/>
        <v>0</v>
      </c>
      <c r="Y17" s="61">
        <f t="shared" si="10"/>
        <v>-1</v>
      </c>
      <c r="Z17">
        <v>0</v>
      </c>
      <c r="AA17" s="12" t="str">
        <f t="shared" si="11"/>
        <v>no</v>
      </c>
      <c r="AC17">
        <v>1</v>
      </c>
      <c r="AD17">
        <v>3</v>
      </c>
      <c r="AE17">
        <v>3</v>
      </c>
      <c r="AF17">
        <v>2</v>
      </c>
      <c r="AG17">
        <v>2</v>
      </c>
      <c r="AH17">
        <v>1</v>
      </c>
      <c r="AI17">
        <v>0</v>
      </c>
      <c r="AJ17" t="s">
        <v>416</v>
      </c>
      <c r="AK17">
        <v>0</v>
      </c>
      <c r="AL17">
        <v>1</v>
      </c>
      <c r="AM17">
        <v>13</v>
      </c>
      <c r="AO17" s="8">
        <v>13</v>
      </c>
      <c r="AP17" s="36">
        <v>5</v>
      </c>
    </row>
    <row r="18" spans="1:42" x14ac:dyDescent="0.2">
      <c r="A18" s="2" t="s">
        <v>49</v>
      </c>
      <c r="B18" s="2" t="s">
        <v>148</v>
      </c>
      <c r="C18" s="2">
        <v>6</v>
      </c>
      <c r="D18" s="2" t="s">
        <v>73</v>
      </c>
      <c r="E18" s="2" t="s">
        <v>149</v>
      </c>
      <c r="F18" s="2" t="s">
        <v>49</v>
      </c>
      <c r="G18" s="2" t="s">
        <v>58</v>
      </c>
      <c r="H18" s="2" t="s">
        <v>59</v>
      </c>
      <c r="J18" s="2" t="s">
        <v>52</v>
      </c>
      <c r="K18" s="2" t="s">
        <v>117</v>
      </c>
      <c r="M18" s="2" t="s">
        <v>80</v>
      </c>
      <c r="O18" s="40">
        <f t="shared" si="0"/>
        <v>1</v>
      </c>
      <c r="P18" s="40">
        <f t="shared" si="1"/>
        <v>3</v>
      </c>
      <c r="Q18" s="40">
        <f t="shared" si="2"/>
        <v>3</v>
      </c>
      <c r="R18" s="40">
        <f t="shared" si="3"/>
        <v>2</v>
      </c>
      <c r="S18" s="40">
        <f t="shared" si="4"/>
        <v>2</v>
      </c>
      <c r="T18" s="40">
        <f t="shared" si="5"/>
        <v>1</v>
      </c>
      <c r="U18" s="40">
        <f t="shared" si="6"/>
        <v>0</v>
      </c>
      <c r="V18" s="40" t="str">
        <f t="shared" si="7"/>
        <v>NO</v>
      </c>
      <c r="W18" s="40">
        <f t="shared" si="8"/>
        <v>0</v>
      </c>
      <c r="X18" s="40">
        <f t="shared" si="9"/>
        <v>1</v>
      </c>
      <c r="Y18" s="61">
        <f t="shared" si="10"/>
        <v>13</v>
      </c>
      <c r="Z18">
        <v>2</v>
      </c>
      <c r="AA18" s="12" t="str">
        <f t="shared" si="11"/>
        <v>no</v>
      </c>
      <c r="AC18">
        <v>1</v>
      </c>
      <c r="AD18">
        <v>0</v>
      </c>
      <c r="AE18">
        <v>0</v>
      </c>
      <c r="AF18">
        <v>1</v>
      </c>
      <c r="AG18">
        <v>-1</v>
      </c>
      <c r="AH18">
        <v>0</v>
      </c>
      <c r="AI18">
        <v>0</v>
      </c>
      <c r="AJ18">
        <v>1</v>
      </c>
      <c r="AK18">
        <v>0</v>
      </c>
      <c r="AL18">
        <v>0</v>
      </c>
      <c r="AM18">
        <v>2</v>
      </c>
      <c r="AO18" s="8">
        <v>14</v>
      </c>
      <c r="AP18" s="36">
        <v>4</v>
      </c>
    </row>
    <row r="19" spans="1:42" x14ac:dyDescent="0.2">
      <c r="A19" s="2" t="s">
        <v>49</v>
      </c>
      <c r="B19" s="2" t="s">
        <v>121</v>
      </c>
      <c r="C19" s="2">
        <v>2</v>
      </c>
      <c r="D19" s="2" t="s">
        <v>95</v>
      </c>
      <c r="E19" s="2" t="s">
        <v>74</v>
      </c>
      <c r="F19" s="2" t="s">
        <v>52</v>
      </c>
      <c r="G19" s="2" t="s">
        <v>58</v>
      </c>
      <c r="H19" s="2" t="s">
        <v>59</v>
      </c>
      <c r="I19" s="2" t="s">
        <v>96</v>
      </c>
      <c r="J19" s="2" t="s">
        <v>52</v>
      </c>
      <c r="K19" s="2" t="s">
        <v>61</v>
      </c>
      <c r="M19" s="2" t="s">
        <v>80</v>
      </c>
      <c r="O19" s="40">
        <f t="shared" si="0"/>
        <v>1</v>
      </c>
      <c r="P19" s="40">
        <f t="shared" si="1"/>
        <v>0</v>
      </c>
      <c r="Q19" s="40">
        <f t="shared" si="2"/>
        <v>0</v>
      </c>
      <c r="R19" s="40">
        <f t="shared" si="3"/>
        <v>1</v>
      </c>
      <c r="S19" s="40">
        <f t="shared" si="4"/>
        <v>-1</v>
      </c>
      <c r="T19" s="40">
        <f t="shared" si="5"/>
        <v>0</v>
      </c>
      <c r="U19" s="40">
        <f t="shared" si="6"/>
        <v>0</v>
      </c>
      <c r="V19" s="40">
        <f t="shared" si="7"/>
        <v>1</v>
      </c>
      <c r="W19" s="40">
        <f t="shared" si="8"/>
        <v>0</v>
      </c>
      <c r="X19" s="40">
        <f t="shared" si="9"/>
        <v>0</v>
      </c>
      <c r="Y19" s="61">
        <f t="shared" si="10"/>
        <v>2</v>
      </c>
      <c r="Z19">
        <v>1</v>
      </c>
      <c r="AA19" s="12" t="str">
        <f t="shared" si="11"/>
        <v>no</v>
      </c>
      <c r="AC19">
        <v>1</v>
      </c>
      <c r="AD19">
        <v>1</v>
      </c>
      <c r="AE19">
        <v>0</v>
      </c>
      <c r="AF19">
        <v>3</v>
      </c>
      <c r="AG19">
        <v>1</v>
      </c>
      <c r="AH19">
        <v>0</v>
      </c>
      <c r="AI19">
        <v>2</v>
      </c>
      <c r="AJ19">
        <v>3</v>
      </c>
      <c r="AK19">
        <v>0</v>
      </c>
      <c r="AL19">
        <v>0</v>
      </c>
      <c r="AM19">
        <v>11</v>
      </c>
      <c r="AO19" s="8">
        <v>15</v>
      </c>
      <c r="AP19" s="36">
        <v>3</v>
      </c>
    </row>
    <row r="20" spans="1:42" x14ac:dyDescent="0.2">
      <c r="A20" s="2" t="s">
        <v>49</v>
      </c>
      <c r="B20" s="2" t="s">
        <v>72</v>
      </c>
      <c r="C20" s="2">
        <v>1</v>
      </c>
      <c r="D20" s="2" t="s">
        <v>56</v>
      </c>
      <c r="E20" s="2" t="s">
        <v>131</v>
      </c>
      <c r="F20" s="2" t="s">
        <v>52</v>
      </c>
      <c r="G20" s="2" t="s">
        <v>58</v>
      </c>
      <c r="H20" s="2" t="s">
        <v>54</v>
      </c>
      <c r="I20" s="2" t="s">
        <v>132</v>
      </c>
      <c r="J20" s="2" t="s">
        <v>52</v>
      </c>
      <c r="K20" s="2" t="s">
        <v>90</v>
      </c>
      <c r="M20" s="2" t="s">
        <v>80</v>
      </c>
      <c r="O20" s="40">
        <f t="shared" si="0"/>
        <v>1</v>
      </c>
      <c r="P20" s="40">
        <f t="shared" si="1"/>
        <v>1</v>
      </c>
      <c r="Q20" s="40">
        <f t="shared" si="2"/>
        <v>0</v>
      </c>
      <c r="R20" s="40">
        <f t="shared" si="3"/>
        <v>3</v>
      </c>
      <c r="S20" s="40">
        <f t="shared" si="4"/>
        <v>1</v>
      </c>
      <c r="T20" s="40">
        <f t="shared" si="5"/>
        <v>0</v>
      </c>
      <c r="U20" s="40">
        <f t="shared" si="6"/>
        <v>2</v>
      </c>
      <c r="V20" s="40">
        <f t="shared" si="7"/>
        <v>3</v>
      </c>
      <c r="W20" s="40">
        <f t="shared" si="8"/>
        <v>0</v>
      </c>
      <c r="X20" s="40">
        <f t="shared" si="9"/>
        <v>0</v>
      </c>
      <c r="Y20" s="61">
        <f t="shared" si="10"/>
        <v>11</v>
      </c>
      <c r="Z20">
        <v>4</v>
      </c>
      <c r="AA20" s="12" t="str">
        <f t="shared" si="11"/>
        <v>no</v>
      </c>
      <c r="AC20">
        <v>1</v>
      </c>
      <c r="AD20">
        <v>2</v>
      </c>
      <c r="AE20">
        <v>3</v>
      </c>
      <c r="AF20">
        <v>3</v>
      </c>
      <c r="AG20">
        <v>0</v>
      </c>
      <c r="AH20">
        <v>0</v>
      </c>
      <c r="AI20">
        <v>2</v>
      </c>
      <c r="AJ20">
        <v>1</v>
      </c>
      <c r="AK20">
        <v>0</v>
      </c>
      <c r="AL20">
        <v>2</v>
      </c>
      <c r="AM20">
        <v>14</v>
      </c>
      <c r="AO20" s="8">
        <v>16</v>
      </c>
      <c r="AP20" s="36">
        <v>1</v>
      </c>
    </row>
    <row r="21" spans="1:42" x14ac:dyDescent="0.2">
      <c r="A21" s="2" t="s">
        <v>49</v>
      </c>
      <c r="B21" s="2" t="s">
        <v>55</v>
      </c>
      <c r="C21" s="2">
        <v>6</v>
      </c>
      <c r="D21" s="2" t="s">
        <v>56</v>
      </c>
      <c r="E21" s="2" t="s">
        <v>57</v>
      </c>
      <c r="F21" s="2" t="s">
        <v>52</v>
      </c>
      <c r="G21" s="2" t="s">
        <v>58</v>
      </c>
      <c r="H21" s="2" t="s">
        <v>54</v>
      </c>
      <c r="I21" s="2" t="s">
        <v>96</v>
      </c>
      <c r="J21" s="2" t="s">
        <v>52</v>
      </c>
      <c r="K21" s="2" t="s">
        <v>89</v>
      </c>
      <c r="M21" s="2" t="s">
        <v>106</v>
      </c>
      <c r="O21" s="40">
        <f t="shared" si="0"/>
        <v>1</v>
      </c>
      <c r="P21" s="40">
        <f t="shared" si="1"/>
        <v>2</v>
      </c>
      <c r="Q21" s="40">
        <f t="shared" si="2"/>
        <v>3</v>
      </c>
      <c r="R21" s="40">
        <f t="shared" si="3"/>
        <v>3</v>
      </c>
      <c r="S21" s="40">
        <f t="shared" si="4"/>
        <v>0</v>
      </c>
      <c r="T21" s="40">
        <f t="shared" si="5"/>
        <v>0</v>
      </c>
      <c r="U21" s="40">
        <f t="shared" si="6"/>
        <v>2</v>
      </c>
      <c r="V21" s="40">
        <f t="shared" si="7"/>
        <v>1</v>
      </c>
      <c r="W21" s="40">
        <f t="shared" si="8"/>
        <v>0</v>
      </c>
      <c r="X21" s="40">
        <f t="shared" si="9"/>
        <v>2</v>
      </c>
      <c r="Y21" s="61">
        <f t="shared" si="10"/>
        <v>14</v>
      </c>
      <c r="Z21">
        <v>2</v>
      </c>
      <c r="AA21" s="12" t="str">
        <f t="shared" si="11"/>
        <v>no</v>
      </c>
      <c r="AC21">
        <v>1</v>
      </c>
      <c r="AD21">
        <v>0</v>
      </c>
      <c r="AE21">
        <v>2</v>
      </c>
      <c r="AF21">
        <v>1</v>
      </c>
      <c r="AG21">
        <v>-1</v>
      </c>
      <c r="AH21">
        <v>1</v>
      </c>
      <c r="AI21">
        <v>0</v>
      </c>
      <c r="AJ21">
        <v>1</v>
      </c>
      <c r="AK21">
        <v>1</v>
      </c>
      <c r="AL21">
        <v>1</v>
      </c>
      <c r="AM21">
        <v>7</v>
      </c>
      <c r="AO21" s="8">
        <v>17</v>
      </c>
      <c r="AP21" s="36">
        <v>4</v>
      </c>
    </row>
    <row r="22" spans="1:42" x14ac:dyDescent="0.2">
      <c r="A22" s="2" t="s">
        <v>52</v>
      </c>
      <c r="B22" s="2" t="s">
        <v>103</v>
      </c>
      <c r="C22" s="2">
        <v>1</v>
      </c>
      <c r="D22" s="2" t="s">
        <v>88</v>
      </c>
      <c r="E22" s="2" t="s">
        <v>57</v>
      </c>
      <c r="F22" s="2" t="s">
        <v>52</v>
      </c>
      <c r="G22" s="2" t="s">
        <v>58</v>
      </c>
      <c r="H22" s="2" t="s">
        <v>59</v>
      </c>
      <c r="J22" s="2" t="s">
        <v>49</v>
      </c>
      <c r="M22" s="2" t="s">
        <v>80</v>
      </c>
      <c r="O22" s="40">
        <f t="shared" si="0"/>
        <v>0</v>
      </c>
      <c r="P22" s="40" t="str">
        <f t="shared" si="1"/>
        <v>-1</v>
      </c>
      <c r="Q22" s="40">
        <f t="shared" si="2"/>
        <v>0</v>
      </c>
      <c r="R22" s="40">
        <f t="shared" si="3"/>
        <v>0</v>
      </c>
      <c r="S22" s="40">
        <f t="shared" si="4"/>
        <v>0</v>
      </c>
      <c r="T22" s="40">
        <f t="shared" si="5"/>
        <v>0</v>
      </c>
      <c r="U22" s="40">
        <f t="shared" si="6"/>
        <v>0</v>
      </c>
      <c r="V22" s="40" t="str">
        <f t="shared" si="7"/>
        <v>NO</v>
      </c>
      <c r="W22" s="40">
        <f t="shared" si="8"/>
        <v>1</v>
      </c>
      <c r="X22" s="40" t="str">
        <f t="shared" si="9"/>
        <v>NO</v>
      </c>
      <c r="Y22" s="61">
        <f t="shared" si="10"/>
        <v>1</v>
      </c>
      <c r="Z22">
        <v>0</v>
      </c>
      <c r="AA22" s="12" t="str">
        <f t="shared" si="11"/>
        <v>no</v>
      </c>
      <c r="AC22">
        <v>1</v>
      </c>
      <c r="AD22">
        <v>1</v>
      </c>
      <c r="AE22">
        <v>0</v>
      </c>
      <c r="AF22">
        <v>0</v>
      </c>
      <c r="AG22">
        <v>-1</v>
      </c>
      <c r="AH22">
        <v>1</v>
      </c>
      <c r="AI22">
        <v>2</v>
      </c>
      <c r="AJ22">
        <v>1</v>
      </c>
      <c r="AK22">
        <v>0</v>
      </c>
      <c r="AL22">
        <v>0</v>
      </c>
      <c r="AM22">
        <v>5</v>
      </c>
      <c r="AO22" s="8" t="s">
        <v>381</v>
      </c>
      <c r="AP22" s="36">
        <v>141</v>
      </c>
    </row>
    <row r="23" spans="1:42" x14ac:dyDescent="0.2">
      <c r="A23" s="2" t="s">
        <v>49</v>
      </c>
      <c r="B23" s="2" t="s">
        <v>121</v>
      </c>
      <c r="C23" s="2">
        <v>5</v>
      </c>
      <c r="D23" s="2" t="s">
        <v>95</v>
      </c>
      <c r="E23" s="2" t="s">
        <v>74</v>
      </c>
      <c r="F23" s="2" t="s">
        <v>49</v>
      </c>
      <c r="G23" s="2" t="s">
        <v>58</v>
      </c>
      <c r="H23" s="2" t="s">
        <v>59</v>
      </c>
      <c r="I23" s="2" t="s">
        <v>96</v>
      </c>
      <c r="J23" s="2" t="s">
        <v>49</v>
      </c>
      <c r="K23" s="2" t="s">
        <v>117</v>
      </c>
      <c r="M23" s="2" t="s">
        <v>80</v>
      </c>
      <c r="O23" s="40">
        <f t="shared" si="0"/>
        <v>1</v>
      </c>
      <c r="P23" s="40">
        <f t="shared" si="1"/>
        <v>0</v>
      </c>
      <c r="Q23" s="40">
        <f t="shared" si="2"/>
        <v>2</v>
      </c>
      <c r="R23" s="40">
        <f t="shared" si="3"/>
        <v>1</v>
      </c>
      <c r="S23" s="40">
        <f t="shared" si="4"/>
        <v>-1</v>
      </c>
      <c r="T23" s="40">
        <f t="shared" si="5"/>
        <v>1</v>
      </c>
      <c r="U23" s="40">
        <f t="shared" si="6"/>
        <v>0</v>
      </c>
      <c r="V23" s="40">
        <f t="shared" si="7"/>
        <v>1</v>
      </c>
      <c r="W23" s="40">
        <f t="shared" si="8"/>
        <v>1</v>
      </c>
      <c r="X23" s="40">
        <f t="shared" si="9"/>
        <v>1</v>
      </c>
      <c r="Y23" s="61">
        <f t="shared" si="10"/>
        <v>7</v>
      </c>
      <c r="Z23">
        <v>1</v>
      </c>
      <c r="AA23" s="12" t="str">
        <f t="shared" si="11"/>
        <v>no</v>
      </c>
      <c r="AC23">
        <v>1</v>
      </c>
      <c r="AD23">
        <v>3</v>
      </c>
      <c r="AE23">
        <v>2</v>
      </c>
      <c r="AF23">
        <v>-1</v>
      </c>
      <c r="AG23">
        <v>-1</v>
      </c>
      <c r="AH23">
        <v>0</v>
      </c>
      <c r="AI23">
        <v>1</v>
      </c>
      <c r="AJ23">
        <v>0</v>
      </c>
      <c r="AK23">
        <v>1</v>
      </c>
      <c r="AL23">
        <v>1</v>
      </c>
      <c r="AM23">
        <v>7</v>
      </c>
    </row>
    <row r="24" spans="1:42" x14ac:dyDescent="0.2">
      <c r="M24" s="2" t="s">
        <v>80</v>
      </c>
      <c r="O24" s="40">
        <f t="shared" si="0"/>
        <v>0</v>
      </c>
      <c r="P24" s="40" t="str">
        <f t="shared" si="1"/>
        <v>NO</v>
      </c>
      <c r="Q24" s="40">
        <f t="shared" si="2"/>
        <v>0</v>
      </c>
      <c r="R24" s="40" t="str">
        <f t="shared" si="3"/>
        <v>NO</v>
      </c>
      <c r="S24" s="40" t="str">
        <f t="shared" si="4"/>
        <v>NO</v>
      </c>
      <c r="T24" s="40">
        <f t="shared" si="5"/>
        <v>0</v>
      </c>
      <c r="U24" s="40" t="str">
        <f t="shared" si="6"/>
        <v>NO</v>
      </c>
      <c r="V24" s="40" t="str">
        <f t="shared" si="7"/>
        <v>NO</v>
      </c>
      <c r="W24" s="40">
        <f t="shared" si="8"/>
        <v>0</v>
      </c>
      <c r="X24" s="40" t="str">
        <f t="shared" si="9"/>
        <v>NO</v>
      </c>
      <c r="Y24" s="61">
        <f t="shared" si="10"/>
        <v>0</v>
      </c>
      <c r="Z24">
        <v>3</v>
      </c>
      <c r="AA24" s="12" t="str">
        <f t="shared" si="11"/>
        <v>no</v>
      </c>
      <c r="AC24">
        <v>1</v>
      </c>
      <c r="AD24" t="s">
        <v>415</v>
      </c>
      <c r="AE24">
        <v>0</v>
      </c>
      <c r="AF24">
        <v>0</v>
      </c>
      <c r="AG24">
        <v>0</v>
      </c>
      <c r="AH24">
        <v>0</v>
      </c>
      <c r="AI24">
        <v>1</v>
      </c>
      <c r="AJ24">
        <v>2</v>
      </c>
      <c r="AK24">
        <v>1</v>
      </c>
      <c r="AL24">
        <v>1</v>
      </c>
      <c r="AM24">
        <v>6</v>
      </c>
    </row>
    <row r="25" spans="1:42" x14ac:dyDescent="0.2">
      <c r="A25" s="2" t="s">
        <v>49</v>
      </c>
      <c r="B25" s="2" t="s">
        <v>72</v>
      </c>
      <c r="C25" s="2">
        <v>3</v>
      </c>
      <c r="D25" s="2" t="s">
        <v>88</v>
      </c>
      <c r="E25" s="2" t="s">
        <v>74</v>
      </c>
      <c r="F25" s="2" t="s">
        <v>49</v>
      </c>
      <c r="G25" s="2" t="s">
        <v>58</v>
      </c>
      <c r="H25" s="2" t="s">
        <v>54</v>
      </c>
      <c r="I25" s="2" t="s">
        <v>163</v>
      </c>
      <c r="J25" s="2" t="s">
        <v>52</v>
      </c>
      <c r="K25" s="2" t="s">
        <v>90</v>
      </c>
      <c r="M25" s="2" t="s">
        <v>80</v>
      </c>
      <c r="O25" s="40">
        <f t="shared" si="0"/>
        <v>1</v>
      </c>
      <c r="P25" s="40">
        <f t="shared" si="1"/>
        <v>1</v>
      </c>
      <c r="Q25" s="40">
        <f t="shared" si="2"/>
        <v>0</v>
      </c>
      <c r="R25" s="40">
        <f t="shared" si="3"/>
        <v>0</v>
      </c>
      <c r="S25" s="40">
        <f t="shared" si="4"/>
        <v>-1</v>
      </c>
      <c r="T25" s="40">
        <f t="shared" si="5"/>
        <v>1</v>
      </c>
      <c r="U25" s="40">
        <f t="shared" si="6"/>
        <v>2</v>
      </c>
      <c r="V25" s="40">
        <f t="shared" si="7"/>
        <v>1</v>
      </c>
      <c r="W25" s="40">
        <f t="shared" si="8"/>
        <v>0</v>
      </c>
      <c r="X25" s="40">
        <f t="shared" si="9"/>
        <v>0</v>
      </c>
      <c r="Y25" s="61">
        <f t="shared" si="10"/>
        <v>5</v>
      </c>
      <c r="Z25">
        <v>3</v>
      </c>
      <c r="AA25" s="12" t="str">
        <f t="shared" si="11"/>
        <v>no</v>
      </c>
      <c r="AC25">
        <v>1</v>
      </c>
      <c r="AD25">
        <v>1</v>
      </c>
      <c r="AE25">
        <v>0</v>
      </c>
      <c r="AF25">
        <v>1</v>
      </c>
      <c r="AG25">
        <v>0</v>
      </c>
      <c r="AH25">
        <v>1</v>
      </c>
      <c r="AI25">
        <v>2</v>
      </c>
      <c r="AJ25">
        <v>2</v>
      </c>
      <c r="AK25">
        <v>1</v>
      </c>
      <c r="AL25">
        <v>0</v>
      </c>
      <c r="AM25">
        <v>9</v>
      </c>
    </row>
    <row r="26" spans="1:42" ht="15.75" x14ac:dyDescent="0.25">
      <c r="A26" s="2" t="s">
        <v>49</v>
      </c>
      <c r="B26" s="2" t="s">
        <v>148</v>
      </c>
      <c r="C26" s="2">
        <v>5</v>
      </c>
      <c r="D26" s="2" t="s">
        <v>167</v>
      </c>
      <c r="E26" s="2" t="s">
        <v>74</v>
      </c>
      <c r="F26" s="2" t="s">
        <v>52</v>
      </c>
      <c r="G26" s="2" t="s">
        <v>168</v>
      </c>
      <c r="H26" s="2" t="s">
        <v>89</v>
      </c>
      <c r="I26" s="2" t="s">
        <v>60</v>
      </c>
      <c r="J26" s="2" t="s">
        <v>49</v>
      </c>
      <c r="K26" s="2" t="s">
        <v>117</v>
      </c>
      <c r="M26" s="2" t="s">
        <v>65</v>
      </c>
      <c r="O26" s="40">
        <f t="shared" si="0"/>
        <v>1</v>
      </c>
      <c r="P26" s="40">
        <f t="shared" si="1"/>
        <v>3</v>
      </c>
      <c r="Q26" s="40">
        <f t="shared" si="2"/>
        <v>2</v>
      </c>
      <c r="R26" s="40">
        <f t="shared" si="3"/>
        <v>-1</v>
      </c>
      <c r="S26" s="40">
        <f t="shared" si="4"/>
        <v>-1</v>
      </c>
      <c r="T26" s="40">
        <f t="shared" si="5"/>
        <v>0</v>
      </c>
      <c r="U26" s="40">
        <f t="shared" si="6"/>
        <v>1</v>
      </c>
      <c r="V26" s="40">
        <f t="shared" si="7"/>
        <v>0</v>
      </c>
      <c r="W26" s="40">
        <f t="shared" si="8"/>
        <v>1</v>
      </c>
      <c r="X26" s="40">
        <f t="shared" si="9"/>
        <v>1</v>
      </c>
      <c r="Y26" s="61">
        <f t="shared" si="10"/>
        <v>7</v>
      </c>
      <c r="Z26">
        <v>1</v>
      </c>
      <c r="AA26" s="12" t="str">
        <f t="shared" si="11"/>
        <v>no</v>
      </c>
      <c r="AC26">
        <v>0</v>
      </c>
      <c r="AD26" t="s">
        <v>415</v>
      </c>
      <c r="AE26">
        <v>0</v>
      </c>
      <c r="AF26">
        <v>0</v>
      </c>
      <c r="AG26">
        <v>0</v>
      </c>
      <c r="AH26">
        <v>0</v>
      </c>
      <c r="AI26">
        <v>0</v>
      </c>
      <c r="AJ26">
        <v>1</v>
      </c>
      <c r="AK26">
        <v>1</v>
      </c>
      <c r="AL26">
        <v>0</v>
      </c>
      <c r="AM26">
        <v>2</v>
      </c>
      <c r="AP26" s="42" t="s">
        <v>418</v>
      </c>
    </row>
    <row r="27" spans="1:42" x14ac:dyDescent="0.2">
      <c r="A27" s="2" t="s">
        <v>49</v>
      </c>
      <c r="B27" s="2" t="s">
        <v>103</v>
      </c>
      <c r="C27" s="2">
        <v>2</v>
      </c>
      <c r="D27" s="2" t="s">
        <v>88</v>
      </c>
      <c r="E27" s="2" t="s">
        <v>57</v>
      </c>
      <c r="G27" s="2" t="s">
        <v>58</v>
      </c>
      <c r="H27" s="2" t="s">
        <v>89</v>
      </c>
      <c r="I27" s="2" t="s">
        <v>76</v>
      </c>
      <c r="J27" s="2" t="s">
        <v>49</v>
      </c>
      <c r="K27" s="2" t="s">
        <v>117</v>
      </c>
      <c r="M27" s="2" t="s">
        <v>80</v>
      </c>
      <c r="O27" s="40">
        <f t="shared" si="0"/>
        <v>1</v>
      </c>
      <c r="P27" s="40" t="str">
        <f t="shared" si="1"/>
        <v>-1</v>
      </c>
      <c r="Q27" s="40">
        <f t="shared" si="2"/>
        <v>0</v>
      </c>
      <c r="R27" s="40">
        <f t="shared" si="3"/>
        <v>0</v>
      </c>
      <c r="S27" s="40">
        <f t="shared" si="4"/>
        <v>0</v>
      </c>
      <c r="T27" s="40">
        <f t="shared" si="5"/>
        <v>0</v>
      </c>
      <c r="U27" s="40">
        <f t="shared" si="6"/>
        <v>1</v>
      </c>
      <c r="V27" s="40">
        <f t="shared" si="7"/>
        <v>2</v>
      </c>
      <c r="W27" s="40">
        <f t="shared" si="8"/>
        <v>1</v>
      </c>
      <c r="X27" s="40">
        <f t="shared" si="9"/>
        <v>1</v>
      </c>
      <c r="Y27" s="61">
        <f t="shared" si="10"/>
        <v>6</v>
      </c>
      <c r="Z27">
        <v>1</v>
      </c>
      <c r="AA27" s="12" t="str">
        <f t="shared" si="11"/>
        <v>no</v>
      </c>
      <c r="AC27">
        <v>1</v>
      </c>
      <c r="AD27">
        <v>1</v>
      </c>
      <c r="AE27">
        <v>0</v>
      </c>
      <c r="AF27">
        <v>1</v>
      </c>
      <c r="AG27">
        <v>-1</v>
      </c>
      <c r="AH27">
        <v>0</v>
      </c>
      <c r="AI27">
        <v>-1</v>
      </c>
      <c r="AJ27">
        <v>1</v>
      </c>
      <c r="AK27">
        <v>0</v>
      </c>
      <c r="AL27">
        <v>1</v>
      </c>
      <c r="AM27">
        <v>3</v>
      </c>
    </row>
    <row r="28" spans="1:42" x14ac:dyDescent="0.2">
      <c r="A28" s="2" t="s">
        <v>49</v>
      </c>
      <c r="B28" s="2" t="s">
        <v>72</v>
      </c>
      <c r="C28" s="2">
        <v>1</v>
      </c>
      <c r="D28" s="2" t="s">
        <v>95</v>
      </c>
      <c r="E28" s="2" t="s">
        <v>57</v>
      </c>
      <c r="F28" s="2" t="s">
        <v>49</v>
      </c>
      <c r="G28" s="2" t="s">
        <v>58</v>
      </c>
      <c r="H28" s="2" t="s">
        <v>54</v>
      </c>
      <c r="I28" s="2" t="s">
        <v>76</v>
      </c>
      <c r="J28" s="2" t="s">
        <v>49</v>
      </c>
      <c r="K28" s="2" t="s">
        <v>61</v>
      </c>
      <c r="M28" s="2" t="s">
        <v>80</v>
      </c>
      <c r="O28" s="40">
        <f t="shared" si="0"/>
        <v>1</v>
      </c>
      <c r="P28" s="40">
        <f t="shared" si="1"/>
        <v>1</v>
      </c>
      <c r="Q28" s="40">
        <f t="shared" si="2"/>
        <v>0</v>
      </c>
      <c r="R28" s="40">
        <f t="shared" si="3"/>
        <v>1</v>
      </c>
      <c r="S28" s="40">
        <f t="shared" si="4"/>
        <v>0</v>
      </c>
      <c r="T28" s="40">
        <f t="shared" si="5"/>
        <v>1</v>
      </c>
      <c r="U28" s="40">
        <f t="shared" si="6"/>
        <v>2</v>
      </c>
      <c r="V28" s="40">
        <f t="shared" si="7"/>
        <v>2</v>
      </c>
      <c r="W28" s="40">
        <f t="shared" si="8"/>
        <v>1</v>
      </c>
      <c r="X28" s="40">
        <f t="shared" si="9"/>
        <v>0</v>
      </c>
      <c r="Y28" s="61">
        <f t="shared" si="10"/>
        <v>9</v>
      </c>
      <c r="Z28">
        <v>4</v>
      </c>
      <c r="AA28" s="12" t="str">
        <f t="shared" si="11"/>
        <v>no</v>
      </c>
      <c r="AC28">
        <v>1</v>
      </c>
      <c r="AD28">
        <v>1</v>
      </c>
      <c r="AE28">
        <v>0</v>
      </c>
      <c r="AF28">
        <v>-1</v>
      </c>
      <c r="AG28">
        <v>-1</v>
      </c>
      <c r="AH28">
        <v>0</v>
      </c>
      <c r="AI28">
        <v>0</v>
      </c>
      <c r="AJ28">
        <v>0</v>
      </c>
      <c r="AK28">
        <v>1</v>
      </c>
      <c r="AL28">
        <v>1</v>
      </c>
      <c r="AM28">
        <v>2</v>
      </c>
    </row>
    <row r="29" spans="1:42" x14ac:dyDescent="0.2">
      <c r="A29" s="2" t="s">
        <v>52</v>
      </c>
      <c r="B29" s="2" t="s">
        <v>103</v>
      </c>
      <c r="C29" s="2">
        <v>1</v>
      </c>
      <c r="D29" s="2" t="s">
        <v>88</v>
      </c>
      <c r="E29" s="2" t="s">
        <v>57</v>
      </c>
      <c r="F29" s="2" t="s">
        <v>52</v>
      </c>
      <c r="G29" s="2" t="s">
        <v>75</v>
      </c>
      <c r="H29" s="2" t="s">
        <v>59</v>
      </c>
      <c r="I29" s="2" t="s">
        <v>96</v>
      </c>
      <c r="J29" s="2" t="s">
        <v>49</v>
      </c>
      <c r="K29" s="2" t="s">
        <v>61</v>
      </c>
      <c r="M29" s="2" t="s">
        <v>80</v>
      </c>
      <c r="O29" s="40">
        <f t="shared" si="0"/>
        <v>0</v>
      </c>
      <c r="P29" s="40" t="str">
        <f t="shared" si="1"/>
        <v>-1</v>
      </c>
      <c r="Q29" s="40">
        <f t="shared" si="2"/>
        <v>0</v>
      </c>
      <c r="R29" s="40">
        <f t="shared" si="3"/>
        <v>0</v>
      </c>
      <c r="S29" s="40">
        <f t="shared" si="4"/>
        <v>0</v>
      </c>
      <c r="T29" s="40">
        <f t="shared" si="5"/>
        <v>0</v>
      </c>
      <c r="U29" s="40">
        <f t="shared" si="6"/>
        <v>0</v>
      </c>
      <c r="V29" s="40">
        <f t="shared" si="7"/>
        <v>1</v>
      </c>
      <c r="W29" s="40">
        <f t="shared" si="8"/>
        <v>1</v>
      </c>
      <c r="X29" s="40">
        <f t="shared" si="9"/>
        <v>0</v>
      </c>
      <c r="Y29" s="61">
        <f t="shared" si="10"/>
        <v>2</v>
      </c>
      <c r="Z29">
        <v>3</v>
      </c>
      <c r="AA29" s="12" t="str">
        <f t="shared" si="11"/>
        <v>no</v>
      </c>
      <c r="AC29">
        <v>1</v>
      </c>
      <c r="AD29">
        <v>1</v>
      </c>
      <c r="AE29">
        <v>0</v>
      </c>
      <c r="AF29">
        <v>-1</v>
      </c>
      <c r="AG29">
        <v>0</v>
      </c>
      <c r="AH29">
        <v>0</v>
      </c>
      <c r="AI29">
        <v>0</v>
      </c>
      <c r="AJ29">
        <v>3</v>
      </c>
      <c r="AK29">
        <v>1</v>
      </c>
      <c r="AL29">
        <v>0</v>
      </c>
      <c r="AM29">
        <v>5</v>
      </c>
    </row>
    <row r="30" spans="1:42" x14ac:dyDescent="0.2">
      <c r="A30" s="2" t="s">
        <v>49</v>
      </c>
      <c r="B30" s="2" t="s">
        <v>72</v>
      </c>
      <c r="C30" s="2">
        <v>1</v>
      </c>
      <c r="D30" s="2" t="s">
        <v>95</v>
      </c>
      <c r="E30" s="2" t="s">
        <v>74</v>
      </c>
      <c r="F30" s="2" t="s">
        <v>52</v>
      </c>
      <c r="G30" s="2" t="s">
        <v>58</v>
      </c>
      <c r="H30" s="2" t="s">
        <v>61</v>
      </c>
      <c r="I30" s="2" t="s">
        <v>96</v>
      </c>
      <c r="J30" s="2" t="s">
        <v>52</v>
      </c>
      <c r="K30" s="2" t="s">
        <v>117</v>
      </c>
      <c r="M30" s="2" t="s">
        <v>65</v>
      </c>
      <c r="O30" s="40">
        <f t="shared" si="0"/>
        <v>1</v>
      </c>
      <c r="P30" s="40">
        <f t="shared" si="1"/>
        <v>1</v>
      </c>
      <c r="Q30" s="40">
        <f t="shared" si="2"/>
        <v>0</v>
      </c>
      <c r="R30" s="40">
        <f t="shared" si="3"/>
        <v>1</v>
      </c>
      <c r="S30" s="40">
        <f t="shared" si="4"/>
        <v>-1</v>
      </c>
      <c r="T30" s="40">
        <f t="shared" si="5"/>
        <v>0</v>
      </c>
      <c r="U30" s="40">
        <f t="shared" si="6"/>
        <v>-1</v>
      </c>
      <c r="V30" s="40">
        <f t="shared" si="7"/>
        <v>1</v>
      </c>
      <c r="W30" s="40">
        <f t="shared" si="8"/>
        <v>0</v>
      </c>
      <c r="X30" s="40">
        <f t="shared" si="9"/>
        <v>1</v>
      </c>
      <c r="Y30" s="61">
        <f t="shared" si="10"/>
        <v>3</v>
      </c>
      <c r="Z30">
        <v>3</v>
      </c>
      <c r="AA30" s="12" t="str">
        <f t="shared" si="11"/>
        <v>no</v>
      </c>
      <c r="AC30">
        <v>1</v>
      </c>
      <c r="AD30">
        <v>1</v>
      </c>
      <c r="AE30">
        <v>1</v>
      </c>
      <c r="AF30">
        <v>1</v>
      </c>
      <c r="AG30">
        <v>0</v>
      </c>
      <c r="AH30">
        <v>1</v>
      </c>
      <c r="AI30">
        <v>2</v>
      </c>
      <c r="AJ30">
        <v>2</v>
      </c>
      <c r="AK30">
        <v>0</v>
      </c>
      <c r="AL30">
        <v>0</v>
      </c>
      <c r="AM30">
        <v>9</v>
      </c>
    </row>
    <row r="31" spans="1:42" x14ac:dyDescent="0.2">
      <c r="A31" s="2" t="s">
        <v>49</v>
      </c>
      <c r="B31" s="2" t="s">
        <v>72</v>
      </c>
      <c r="C31" s="2">
        <v>2</v>
      </c>
      <c r="D31" s="2" t="s">
        <v>167</v>
      </c>
      <c r="E31" s="2" t="s">
        <v>74</v>
      </c>
      <c r="F31" s="2" t="s">
        <v>52</v>
      </c>
      <c r="G31" s="2" t="s">
        <v>75</v>
      </c>
      <c r="H31" s="2" t="s">
        <v>59</v>
      </c>
      <c r="I31" s="2" t="s">
        <v>60</v>
      </c>
      <c r="J31" s="2" t="s">
        <v>49</v>
      </c>
      <c r="K31" s="2" t="s">
        <v>117</v>
      </c>
      <c r="M31" s="2" t="s">
        <v>106</v>
      </c>
      <c r="O31" s="40">
        <f t="shared" si="0"/>
        <v>1</v>
      </c>
      <c r="P31" s="40">
        <f t="shared" si="1"/>
        <v>1</v>
      </c>
      <c r="Q31" s="40">
        <f t="shared" si="2"/>
        <v>0</v>
      </c>
      <c r="R31" s="40">
        <f t="shared" si="3"/>
        <v>-1</v>
      </c>
      <c r="S31" s="40">
        <f t="shared" si="4"/>
        <v>-1</v>
      </c>
      <c r="T31" s="40">
        <f t="shared" si="5"/>
        <v>0</v>
      </c>
      <c r="U31" s="40">
        <f t="shared" si="6"/>
        <v>0</v>
      </c>
      <c r="V31" s="40">
        <f t="shared" si="7"/>
        <v>0</v>
      </c>
      <c r="W31" s="40">
        <f t="shared" si="8"/>
        <v>1</v>
      </c>
      <c r="X31" s="40">
        <f t="shared" si="9"/>
        <v>1</v>
      </c>
      <c r="Y31" s="61">
        <f t="shared" si="10"/>
        <v>2</v>
      </c>
      <c r="Z31">
        <v>1</v>
      </c>
      <c r="AA31" s="12" t="str">
        <f t="shared" si="11"/>
        <v>no</v>
      </c>
      <c r="AC31">
        <v>1</v>
      </c>
      <c r="AD31">
        <v>0</v>
      </c>
      <c r="AE31">
        <v>0</v>
      </c>
      <c r="AF31">
        <v>2</v>
      </c>
      <c r="AG31">
        <v>0</v>
      </c>
      <c r="AH31">
        <v>0</v>
      </c>
      <c r="AI31">
        <v>1</v>
      </c>
      <c r="AJ31">
        <v>1</v>
      </c>
      <c r="AK31">
        <v>0</v>
      </c>
      <c r="AL31">
        <v>0</v>
      </c>
      <c r="AM31">
        <v>5</v>
      </c>
    </row>
    <row r="32" spans="1:42" x14ac:dyDescent="0.2">
      <c r="A32" s="2" t="s">
        <v>49</v>
      </c>
      <c r="B32" s="2" t="s">
        <v>72</v>
      </c>
      <c r="C32" s="2">
        <v>2</v>
      </c>
      <c r="D32" s="2" t="s">
        <v>167</v>
      </c>
      <c r="E32" s="2" t="s">
        <v>57</v>
      </c>
      <c r="F32" s="2" t="s">
        <v>52</v>
      </c>
      <c r="G32" s="2" t="s">
        <v>58</v>
      </c>
      <c r="H32" s="2" t="s">
        <v>59</v>
      </c>
      <c r="I32" s="2" t="s">
        <v>132</v>
      </c>
      <c r="J32" s="2" t="s">
        <v>49</v>
      </c>
      <c r="K32" s="2" t="s">
        <v>61</v>
      </c>
      <c r="M32" s="2" t="s">
        <v>80</v>
      </c>
      <c r="O32" s="40">
        <f t="shared" si="0"/>
        <v>1</v>
      </c>
      <c r="P32" s="40">
        <f t="shared" si="1"/>
        <v>1</v>
      </c>
      <c r="Q32" s="40">
        <f t="shared" si="2"/>
        <v>0</v>
      </c>
      <c r="R32" s="40">
        <f t="shared" si="3"/>
        <v>-1</v>
      </c>
      <c r="S32" s="40">
        <f t="shared" si="4"/>
        <v>0</v>
      </c>
      <c r="T32" s="40">
        <f t="shared" si="5"/>
        <v>0</v>
      </c>
      <c r="U32" s="40">
        <f t="shared" si="6"/>
        <v>0</v>
      </c>
      <c r="V32" s="40">
        <f t="shared" si="7"/>
        <v>3</v>
      </c>
      <c r="W32" s="40">
        <f t="shared" si="8"/>
        <v>1</v>
      </c>
      <c r="X32" s="40">
        <f t="shared" si="9"/>
        <v>0</v>
      </c>
      <c r="Y32" s="61">
        <f t="shared" si="10"/>
        <v>5</v>
      </c>
      <c r="Z32">
        <v>2</v>
      </c>
      <c r="AA32" s="12" t="str">
        <f t="shared" si="11"/>
        <v>no</v>
      </c>
      <c r="AC32">
        <v>1</v>
      </c>
      <c r="AD32">
        <v>1</v>
      </c>
      <c r="AE32">
        <v>0</v>
      </c>
      <c r="AF32">
        <v>1</v>
      </c>
      <c r="AG32">
        <v>-1</v>
      </c>
      <c r="AH32">
        <v>0</v>
      </c>
      <c r="AI32">
        <v>1</v>
      </c>
      <c r="AJ32">
        <v>1</v>
      </c>
      <c r="AK32">
        <v>1</v>
      </c>
      <c r="AL32">
        <v>0</v>
      </c>
      <c r="AM32">
        <v>5</v>
      </c>
    </row>
    <row r="33" spans="1:39" x14ac:dyDescent="0.2">
      <c r="A33" s="2" t="s">
        <v>49</v>
      </c>
      <c r="B33" s="2" t="s">
        <v>72</v>
      </c>
      <c r="C33" s="2">
        <v>4</v>
      </c>
      <c r="D33" s="2" t="s">
        <v>95</v>
      </c>
      <c r="E33" s="2" t="s">
        <v>57</v>
      </c>
      <c r="F33" s="2" t="s">
        <v>49</v>
      </c>
      <c r="G33" s="2" t="s">
        <v>58</v>
      </c>
      <c r="H33" s="2" t="s">
        <v>54</v>
      </c>
      <c r="I33" s="2" t="s">
        <v>104</v>
      </c>
      <c r="J33" s="2" t="s">
        <v>52</v>
      </c>
      <c r="K33" s="2" t="s">
        <v>61</v>
      </c>
      <c r="M33" s="2" t="s">
        <v>80</v>
      </c>
      <c r="O33" s="40">
        <f t="shared" si="0"/>
        <v>1</v>
      </c>
      <c r="P33" s="40">
        <f t="shared" si="1"/>
        <v>1</v>
      </c>
      <c r="Q33" s="40">
        <f t="shared" si="2"/>
        <v>1</v>
      </c>
      <c r="R33" s="40">
        <f t="shared" si="3"/>
        <v>1</v>
      </c>
      <c r="S33" s="40">
        <f t="shared" si="4"/>
        <v>0</v>
      </c>
      <c r="T33" s="40">
        <f t="shared" si="5"/>
        <v>1</v>
      </c>
      <c r="U33" s="40">
        <f t="shared" si="6"/>
        <v>2</v>
      </c>
      <c r="V33" s="40">
        <f t="shared" si="7"/>
        <v>2</v>
      </c>
      <c r="W33" s="40">
        <f t="shared" si="8"/>
        <v>0</v>
      </c>
      <c r="X33" s="40">
        <f t="shared" si="9"/>
        <v>0</v>
      </c>
      <c r="Y33" s="61">
        <f t="shared" si="10"/>
        <v>9</v>
      </c>
      <c r="Z33">
        <v>0</v>
      </c>
      <c r="AA33" s="12" t="str">
        <f t="shared" si="11"/>
        <v>no</v>
      </c>
      <c r="AC33">
        <v>0</v>
      </c>
      <c r="AD33" t="s">
        <v>415</v>
      </c>
      <c r="AE33">
        <v>0</v>
      </c>
      <c r="AF33">
        <v>1</v>
      </c>
      <c r="AG33">
        <v>0</v>
      </c>
      <c r="AH33">
        <v>1</v>
      </c>
      <c r="AI33">
        <v>-1</v>
      </c>
      <c r="AJ33">
        <v>1</v>
      </c>
      <c r="AK33">
        <v>0</v>
      </c>
      <c r="AL33">
        <v>0</v>
      </c>
      <c r="AM33">
        <v>2</v>
      </c>
    </row>
    <row r="34" spans="1:39" x14ac:dyDescent="0.2">
      <c r="A34" s="2" t="s">
        <v>49</v>
      </c>
      <c r="B34" s="2" t="s">
        <v>121</v>
      </c>
      <c r="C34" s="2">
        <v>3</v>
      </c>
      <c r="D34" s="2" t="s">
        <v>73</v>
      </c>
      <c r="E34" s="2" t="s">
        <v>57</v>
      </c>
      <c r="F34" s="2" t="s">
        <v>52</v>
      </c>
      <c r="G34" s="2" t="s">
        <v>186</v>
      </c>
      <c r="H34" s="2" t="s">
        <v>89</v>
      </c>
      <c r="I34" s="2" t="s">
        <v>96</v>
      </c>
      <c r="J34" s="2" t="s">
        <v>52</v>
      </c>
      <c r="K34" s="2" t="s">
        <v>90</v>
      </c>
      <c r="M34" s="2" t="s">
        <v>80</v>
      </c>
      <c r="O34" s="40">
        <f t="shared" ref="O34:O65" si="12">IF(A34="Yes",1,0)</f>
        <v>1</v>
      </c>
      <c r="P34" s="40">
        <f t="shared" ref="P34:P65" si="13">IF(B34="I never wake up during the night. I sleep like a baby.",0,IF(B34="I never check my phone when I wake up during the night.","-1",IF(B34="Sometimes I check it.",1,IF(B34="I often check it.",2,IF(B34="Almost every night.",3,"NO")))))</f>
        <v>0</v>
      </c>
      <c r="Q34" s="40">
        <f t="shared" ref="Q34:Q65" si="14">IF(C34=4,1,IF(C34=5,2,IF(C34=6,3,0)))</f>
        <v>0</v>
      </c>
      <c r="R34" s="40">
        <f t="shared" ref="R34:R65" si="15">IF(D34="Lost",2,IF(D34="Frustrated",1,IF(D34="Perfectly fine",0,IF(D34="Anxious",3,IF(D34="Happy",-1,"NO")))))</f>
        <v>2</v>
      </c>
      <c r="S34" s="40">
        <f t="shared" ref="S34:S65" si="16">IF(E34="Frequently but I am unsuccessful.",2,IF(E34="Frequently and I am successful.",-2,IF(E34="I never try.",0,IF(E34="Sometimes but I am unsuccessful.",1,IF(E34="Sometimes and I am successful.",-1,"NO")))))</f>
        <v>0</v>
      </c>
      <c r="T34" s="40">
        <f t="shared" ref="T34:T65" si="17">IF(F34="Yes",1,0)</f>
        <v>0</v>
      </c>
      <c r="U34" s="40">
        <f t="shared" ref="U34:U65" si="18">IF(H34="A few times",0,IF(H34="Often",1,IF(H34="Constantly",2,IF(H34="Never",-1,"NO"))))</f>
        <v>1</v>
      </c>
      <c r="V34" s="40">
        <f t="shared" ref="V34:V65" si="19">IF(I34="When you are in class.",1,IF(I34="When you are in class., When you eat.",2,IF(I34="When you are in class., When you eat., When you read your notes/books etc.",2,IF(I34="When you are in class., When you read your notes/books etc.",1,IF(I34="When you are in class., When you talk to others.",2,IF(I34="When you are in class., When you talk to others., When you eat.",3,IF(I34="When you are in class., When you talk to others., When you eat., When you read your notes/books etc.",3,IF(I34="When you eat.",1,IF(I34="When you eat., When you read your notes/books etc.",1,IF(I34="When you read your notes/books etc.",0,IF(I34="When you talk to others.",1,IF(I34="When you talk to others., When you eat.",2,"NO"))))))))))))</f>
        <v>1</v>
      </c>
      <c r="W34" s="40">
        <f t="shared" ref="W34:W65" si="20">IF(J34="Yes",1,0)</f>
        <v>0</v>
      </c>
      <c r="X34" s="40">
        <f t="shared" ref="X34:X65" si="21">IF(K34="Sometimes",1,IF(K34="Never",0,IF(K34="Often",2,IF(K34="Rarely",0,"NO"))))</f>
        <v>0</v>
      </c>
      <c r="Y34" s="61">
        <f t="shared" si="10"/>
        <v>5</v>
      </c>
      <c r="Z34">
        <v>5</v>
      </c>
      <c r="AA34" s="12" t="str">
        <f t="shared" si="11"/>
        <v>no</v>
      </c>
      <c r="AC34">
        <v>1</v>
      </c>
      <c r="AD34">
        <v>2</v>
      </c>
      <c r="AE34">
        <v>0</v>
      </c>
      <c r="AF34">
        <v>1</v>
      </c>
      <c r="AG34">
        <v>0</v>
      </c>
      <c r="AH34">
        <v>1</v>
      </c>
      <c r="AI34">
        <v>0</v>
      </c>
      <c r="AJ34">
        <v>1</v>
      </c>
      <c r="AK34">
        <v>0</v>
      </c>
      <c r="AL34">
        <v>1</v>
      </c>
      <c r="AM34">
        <v>7</v>
      </c>
    </row>
    <row r="35" spans="1:39" x14ac:dyDescent="0.2">
      <c r="A35" s="2" t="s">
        <v>49</v>
      </c>
      <c r="B35" s="2" t="s">
        <v>72</v>
      </c>
      <c r="C35" s="2">
        <v>3</v>
      </c>
      <c r="D35" s="2" t="s">
        <v>95</v>
      </c>
      <c r="E35" s="2" t="s">
        <v>74</v>
      </c>
      <c r="F35" s="2" t="s">
        <v>52</v>
      </c>
      <c r="G35" s="2" t="s">
        <v>58</v>
      </c>
      <c r="H35" s="2" t="s">
        <v>89</v>
      </c>
      <c r="I35" s="2" t="s">
        <v>96</v>
      </c>
      <c r="J35" s="2" t="s">
        <v>49</v>
      </c>
      <c r="K35" s="2" t="s">
        <v>61</v>
      </c>
      <c r="M35" s="2" t="s">
        <v>80</v>
      </c>
      <c r="O35" s="40">
        <f t="shared" si="12"/>
        <v>1</v>
      </c>
      <c r="P35" s="40">
        <f t="shared" si="13"/>
        <v>1</v>
      </c>
      <c r="Q35" s="40">
        <f t="shared" si="14"/>
        <v>0</v>
      </c>
      <c r="R35" s="40">
        <f t="shared" si="15"/>
        <v>1</v>
      </c>
      <c r="S35" s="40">
        <f t="shared" si="16"/>
        <v>-1</v>
      </c>
      <c r="T35" s="40">
        <f t="shared" si="17"/>
        <v>0</v>
      </c>
      <c r="U35" s="40">
        <f t="shared" si="18"/>
        <v>1</v>
      </c>
      <c r="V35" s="40">
        <f t="shared" si="19"/>
        <v>1</v>
      </c>
      <c r="W35" s="40">
        <f t="shared" si="20"/>
        <v>1</v>
      </c>
      <c r="X35" s="40">
        <f t="shared" si="21"/>
        <v>0</v>
      </c>
      <c r="Y35" s="61">
        <f t="shared" si="10"/>
        <v>5</v>
      </c>
      <c r="Z35">
        <v>2</v>
      </c>
      <c r="AA35" s="12" t="str">
        <f t="shared" si="11"/>
        <v>no</v>
      </c>
      <c r="AC35">
        <v>1</v>
      </c>
      <c r="AD35">
        <v>2</v>
      </c>
      <c r="AE35">
        <v>3</v>
      </c>
      <c r="AF35">
        <v>1</v>
      </c>
      <c r="AG35">
        <v>2</v>
      </c>
      <c r="AH35">
        <v>1</v>
      </c>
      <c r="AI35">
        <v>2</v>
      </c>
      <c r="AJ35">
        <v>3</v>
      </c>
      <c r="AK35">
        <v>1</v>
      </c>
      <c r="AL35">
        <v>1</v>
      </c>
      <c r="AM35">
        <v>17</v>
      </c>
    </row>
    <row r="36" spans="1:39" x14ac:dyDescent="0.2">
      <c r="M36" s="2" t="s">
        <v>65</v>
      </c>
      <c r="O36" s="40">
        <f t="shared" si="12"/>
        <v>0</v>
      </c>
      <c r="P36" s="40" t="str">
        <f t="shared" si="13"/>
        <v>NO</v>
      </c>
      <c r="Q36" s="40">
        <f t="shared" si="14"/>
        <v>0</v>
      </c>
      <c r="R36" s="40" t="str">
        <f t="shared" si="15"/>
        <v>NO</v>
      </c>
      <c r="S36" s="40" t="str">
        <f t="shared" si="16"/>
        <v>NO</v>
      </c>
      <c r="T36" s="40">
        <f t="shared" si="17"/>
        <v>0</v>
      </c>
      <c r="U36" s="40" t="str">
        <f t="shared" si="18"/>
        <v>NO</v>
      </c>
      <c r="V36" s="40" t="str">
        <f t="shared" si="19"/>
        <v>NO</v>
      </c>
      <c r="W36" s="40">
        <f t="shared" si="20"/>
        <v>0</v>
      </c>
      <c r="X36" s="40" t="str">
        <f t="shared" si="21"/>
        <v>NO</v>
      </c>
      <c r="Y36" s="61">
        <f t="shared" si="10"/>
        <v>0</v>
      </c>
      <c r="Z36">
        <v>4</v>
      </c>
      <c r="AA36" s="12" t="str">
        <f t="shared" si="11"/>
        <v>no</v>
      </c>
      <c r="AC36">
        <v>1</v>
      </c>
      <c r="AD36">
        <v>1</v>
      </c>
      <c r="AE36">
        <v>2</v>
      </c>
      <c r="AF36">
        <v>1</v>
      </c>
      <c r="AG36">
        <v>1</v>
      </c>
      <c r="AH36">
        <v>1</v>
      </c>
      <c r="AI36">
        <v>2</v>
      </c>
      <c r="AJ36">
        <v>1</v>
      </c>
      <c r="AK36">
        <v>1</v>
      </c>
      <c r="AL36">
        <v>1</v>
      </c>
      <c r="AM36">
        <v>12</v>
      </c>
    </row>
    <row r="37" spans="1:39" x14ac:dyDescent="0.2">
      <c r="A37" s="2" t="s">
        <v>52</v>
      </c>
      <c r="B37" s="2" t="s">
        <v>103</v>
      </c>
      <c r="C37" s="2">
        <v>3</v>
      </c>
      <c r="D37" s="2" t="s">
        <v>95</v>
      </c>
      <c r="E37" s="2" t="s">
        <v>57</v>
      </c>
      <c r="F37" s="2" t="s">
        <v>49</v>
      </c>
      <c r="G37" s="2" t="s">
        <v>58</v>
      </c>
      <c r="H37" s="2" t="s">
        <v>61</v>
      </c>
      <c r="I37" s="2" t="s">
        <v>96</v>
      </c>
      <c r="J37" s="2" t="s">
        <v>52</v>
      </c>
      <c r="K37" s="2" t="s">
        <v>61</v>
      </c>
      <c r="M37" s="2" t="s">
        <v>106</v>
      </c>
      <c r="O37" s="40">
        <f t="shared" si="12"/>
        <v>0</v>
      </c>
      <c r="P37" s="40" t="str">
        <f t="shared" si="13"/>
        <v>-1</v>
      </c>
      <c r="Q37" s="40">
        <f t="shared" si="14"/>
        <v>0</v>
      </c>
      <c r="R37" s="40">
        <f t="shared" si="15"/>
        <v>1</v>
      </c>
      <c r="S37" s="40">
        <f t="shared" si="16"/>
        <v>0</v>
      </c>
      <c r="T37" s="40">
        <f t="shared" si="17"/>
        <v>1</v>
      </c>
      <c r="U37" s="40">
        <f t="shared" si="18"/>
        <v>-1</v>
      </c>
      <c r="V37" s="40">
        <f t="shared" si="19"/>
        <v>1</v>
      </c>
      <c r="W37" s="40">
        <f t="shared" si="20"/>
        <v>0</v>
      </c>
      <c r="X37" s="40">
        <f t="shared" si="21"/>
        <v>0</v>
      </c>
      <c r="Y37" s="61">
        <f t="shared" si="10"/>
        <v>2</v>
      </c>
      <c r="Z37">
        <v>1</v>
      </c>
      <c r="AA37" s="12" t="str">
        <f t="shared" si="11"/>
        <v>no</v>
      </c>
      <c r="AC37">
        <v>0</v>
      </c>
      <c r="AD37" t="s">
        <v>415</v>
      </c>
      <c r="AE37">
        <v>0</v>
      </c>
      <c r="AF37">
        <v>0</v>
      </c>
      <c r="AG37">
        <v>-1</v>
      </c>
      <c r="AH37">
        <v>0</v>
      </c>
      <c r="AI37">
        <v>0</v>
      </c>
      <c r="AJ37">
        <v>1</v>
      </c>
      <c r="AK37">
        <v>1</v>
      </c>
      <c r="AL37">
        <v>0</v>
      </c>
      <c r="AM37">
        <v>1</v>
      </c>
    </row>
    <row r="38" spans="1:39" x14ac:dyDescent="0.2">
      <c r="M38" s="2" t="s">
        <v>80</v>
      </c>
      <c r="O38" s="40">
        <f t="shared" si="12"/>
        <v>0</v>
      </c>
      <c r="P38" s="40" t="str">
        <f t="shared" si="13"/>
        <v>NO</v>
      </c>
      <c r="Q38" s="40">
        <f t="shared" si="14"/>
        <v>0</v>
      </c>
      <c r="R38" s="40" t="str">
        <f t="shared" si="15"/>
        <v>NO</v>
      </c>
      <c r="S38" s="40" t="str">
        <f t="shared" si="16"/>
        <v>NO</v>
      </c>
      <c r="T38" s="40">
        <f t="shared" si="17"/>
        <v>0</v>
      </c>
      <c r="U38" s="40" t="str">
        <f t="shared" si="18"/>
        <v>NO</v>
      </c>
      <c r="V38" s="40" t="str">
        <f t="shared" si="19"/>
        <v>NO</v>
      </c>
      <c r="W38" s="40">
        <f t="shared" si="20"/>
        <v>0</v>
      </c>
      <c r="X38" s="40" t="str">
        <f t="shared" si="21"/>
        <v>NO</v>
      </c>
      <c r="Y38" s="61">
        <f t="shared" si="10"/>
        <v>0</v>
      </c>
      <c r="Z38">
        <v>1</v>
      </c>
      <c r="AA38" s="12" t="str">
        <f t="shared" si="11"/>
        <v>no</v>
      </c>
      <c r="AC38">
        <v>1</v>
      </c>
      <c r="AD38">
        <v>2</v>
      </c>
      <c r="AE38">
        <v>3</v>
      </c>
      <c r="AF38">
        <v>1</v>
      </c>
      <c r="AG38">
        <v>1</v>
      </c>
      <c r="AH38">
        <v>1</v>
      </c>
      <c r="AI38">
        <v>1</v>
      </c>
      <c r="AJ38">
        <v>2</v>
      </c>
      <c r="AK38">
        <v>1</v>
      </c>
      <c r="AL38">
        <v>1</v>
      </c>
      <c r="AM38">
        <v>14</v>
      </c>
    </row>
    <row r="39" spans="1:39" x14ac:dyDescent="0.2">
      <c r="A39" s="2" t="s">
        <v>49</v>
      </c>
      <c r="B39" s="2" t="s">
        <v>55</v>
      </c>
      <c r="C39" s="2">
        <v>3</v>
      </c>
      <c r="D39" s="2" t="s">
        <v>95</v>
      </c>
      <c r="E39" s="2" t="s">
        <v>57</v>
      </c>
      <c r="F39" s="2" t="s">
        <v>49</v>
      </c>
      <c r="G39" s="2" t="s">
        <v>75</v>
      </c>
      <c r="H39" s="2" t="s">
        <v>59</v>
      </c>
      <c r="I39" s="2" t="s">
        <v>96</v>
      </c>
      <c r="J39" s="2" t="s">
        <v>52</v>
      </c>
      <c r="K39" s="2" t="s">
        <v>117</v>
      </c>
      <c r="M39" s="2" t="s">
        <v>80</v>
      </c>
      <c r="O39" s="40">
        <f t="shared" si="12"/>
        <v>1</v>
      </c>
      <c r="P39" s="40">
        <f t="shared" si="13"/>
        <v>2</v>
      </c>
      <c r="Q39" s="40">
        <f t="shared" si="14"/>
        <v>0</v>
      </c>
      <c r="R39" s="40">
        <f t="shared" si="15"/>
        <v>1</v>
      </c>
      <c r="S39" s="40">
        <f t="shared" si="16"/>
        <v>0</v>
      </c>
      <c r="T39" s="40">
        <f t="shared" si="17"/>
        <v>1</v>
      </c>
      <c r="U39" s="40">
        <f t="shared" si="18"/>
        <v>0</v>
      </c>
      <c r="V39" s="40">
        <f t="shared" si="19"/>
        <v>1</v>
      </c>
      <c r="W39" s="40">
        <f t="shared" si="20"/>
        <v>0</v>
      </c>
      <c r="X39" s="40">
        <f t="shared" si="21"/>
        <v>1</v>
      </c>
      <c r="Y39" s="61">
        <f t="shared" si="10"/>
        <v>7</v>
      </c>
      <c r="Z39">
        <v>1</v>
      </c>
      <c r="AA39" s="12" t="str">
        <f t="shared" si="11"/>
        <v>no</v>
      </c>
      <c r="AC39">
        <v>1</v>
      </c>
      <c r="AD39">
        <v>0</v>
      </c>
      <c r="AE39">
        <v>2</v>
      </c>
      <c r="AF39">
        <v>2</v>
      </c>
      <c r="AG39">
        <v>-1</v>
      </c>
      <c r="AH39">
        <v>1</v>
      </c>
      <c r="AI39">
        <v>2</v>
      </c>
      <c r="AJ39">
        <v>2</v>
      </c>
      <c r="AK39">
        <v>1</v>
      </c>
      <c r="AL39">
        <v>0</v>
      </c>
      <c r="AM39">
        <v>10</v>
      </c>
    </row>
    <row r="40" spans="1:39" x14ac:dyDescent="0.2">
      <c r="A40" s="2" t="s">
        <v>49</v>
      </c>
      <c r="B40" s="2" t="s">
        <v>55</v>
      </c>
      <c r="C40" s="2">
        <v>6</v>
      </c>
      <c r="D40" s="2" t="s">
        <v>95</v>
      </c>
      <c r="E40" s="2" t="s">
        <v>149</v>
      </c>
      <c r="F40" s="2" t="s">
        <v>49</v>
      </c>
      <c r="G40" s="2" t="s">
        <v>58</v>
      </c>
      <c r="H40" s="2" t="s">
        <v>54</v>
      </c>
      <c r="I40" s="2" t="s">
        <v>132</v>
      </c>
      <c r="J40" s="2" t="s">
        <v>49</v>
      </c>
      <c r="K40" s="2" t="s">
        <v>117</v>
      </c>
      <c r="M40" s="2" t="s">
        <v>80</v>
      </c>
      <c r="O40" s="40">
        <f t="shared" si="12"/>
        <v>1</v>
      </c>
      <c r="P40" s="40">
        <f t="shared" si="13"/>
        <v>2</v>
      </c>
      <c r="Q40" s="40">
        <f t="shared" si="14"/>
        <v>3</v>
      </c>
      <c r="R40" s="40">
        <f t="shared" si="15"/>
        <v>1</v>
      </c>
      <c r="S40" s="40">
        <f t="shared" si="16"/>
        <v>2</v>
      </c>
      <c r="T40" s="40">
        <f t="shared" si="17"/>
        <v>1</v>
      </c>
      <c r="U40" s="40">
        <f t="shared" si="18"/>
        <v>2</v>
      </c>
      <c r="V40" s="40">
        <f t="shared" si="19"/>
        <v>3</v>
      </c>
      <c r="W40" s="40">
        <f t="shared" si="20"/>
        <v>1</v>
      </c>
      <c r="X40" s="40">
        <f t="shared" si="21"/>
        <v>1</v>
      </c>
      <c r="Y40" s="61">
        <f t="shared" si="10"/>
        <v>17</v>
      </c>
      <c r="Z40">
        <v>4</v>
      </c>
      <c r="AA40" s="12" t="str">
        <f t="shared" si="11"/>
        <v>no</v>
      </c>
      <c r="AC40">
        <v>1</v>
      </c>
      <c r="AD40" t="s">
        <v>415</v>
      </c>
      <c r="AE40">
        <v>0</v>
      </c>
      <c r="AF40">
        <v>0</v>
      </c>
      <c r="AG40">
        <v>-1</v>
      </c>
      <c r="AH40">
        <v>0</v>
      </c>
      <c r="AI40">
        <v>1</v>
      </c>
      <c r="AJ40">
        <v>1</v>
      </c>
      <c r="AK40">
        <v>0</v>
      </c>
      <c r="AL40">
        <v>0</v>
      </c>
      <c r="AM40">
        <v>2</v>
      </c>
    </row>
    <row r="41" spans="1:39" x14ac:dyDescent="0.2">
      <c r="M41" s="2" t="s">
        <v>65</v>
      </c>
      <c r="O41" s="40">
        <f t="shared" si="12"/>
        <v>0</v>
      </c>
      <c r="P41" s="40" t="str">
        <f t="shared" si="13"/>
        <v>NO</v>
      </c>
      <c r="Q41" s="40">
        <f t="shared" si="14"/>
        <v>0</v>
      </c>
      <c r="R41" s="40" t="str">
        <f t="shared" si="15"/>
        <v>NO</v>
      </c>
      <c r="S41" s="40" t="str">
        <f t="shared" si="16"/>
        <v>NO</v>
      </c>
      <c r="T41" s="40">
        <f t="shared" si="17"/>
        <v>0</v>
      </c>
      <c r="U41" s="40" t="str">
        <f t="shared" si="18"/>
        <v>NO</v>
      </c>
      <c r="V41" s="40" t="str">
        <f t="shared" si="19"/>
        <v>NO</v>
      </c>
      <c r="W41" s="40">
        <f t="shared" si="20"/>
        <v>0</v>
      </c>
      <c r="X41" s="40" t="str">
        <f t="shared" si="21"/>
        <v>NO</v>
      </c>
      <c r="Y41" s="61">
        <f t="shared" si="10"/>
        <v>0</v>
      </c>
      <c r="Z41">
        <v>2</v>
      </c>
      <c r="AA41" s="12" t="str">
        <f t="shared" si="11"/>
        <v>no</v>
      </c>
      <c r="AC41">
        <v>1</v>
      </c>
      <c r="AD41">
        <v>1</v>
      </c>
      <c r="AE41">
        <v>0</v>
      </c>
      <c r="AF41">
        <v>0</v>
      </c>
      <c r="AG41">
        <v>-2</v>
      </c>
      <c r="AH41">
        <v>0</v>
      </c>
      <c r="AI41">
        <v>1</v>
      </c>
      <c r="AJ41">
        <v>2</v>
      </c>
      <c r="AK41">
        <v>0</v>
      </c>
      <c r="AL41">
        <v>0</v>
      </c>
      <c r="AM41">
        <v>3</v>
      </c>
    </row>
    <row r="42" spans="1:39" x14ac:dyDescent="0.2">
      <c r="A42" s="2" t="s">
        <v>49</v>
      </c>
      <c r="B42" s="2" t="s">
        <v>72</v>
      </c>
      <c r="C42" s="2">
        <v>5</v>
      </c>
      <c r="D42" s="2" t="s">
        <v>95</v>
      </c>
      <c r="E42" s="2" t="s">
        <v>131</v>
      </c>
      <c r="F42" s="2" t="s">
        <v>49</v>
      </c>
      <c r="G42" s="2" t="s">
        <v>75</v>
      </c>
      <c r="H42" s="2" t="s">
        <v>54</v>
      </c>
      <c r="I42" s="2" t="s">
        <v>163</v>
      </c>
      <c r="J42" s="2" t="s">
        <v>49</v>
      </c>
      <c r="K42" s="2" t="s">
        <v>117</v>
      </c>
      <c r="M42" s="2" t="s">
        <v>80</v>
      </c>
      <c r="O42" s="40">
        <f t="shared" si="12"/>
        <v>1</v>
      </c>
      <c r="P42" s="40">
        <f t="shared" si="13"/>
        <v>1</v>
      </c>
      <c r="Q42" s="40">
        <f t="shared" si="14"/>
        <v>2</v>
      </c>
      <c r="R42" s="40">
        <f t="shared" si="15"/>
        <v>1</v>
      </c>
      <c r="S42" s="40">
        <f t="shared" si="16"/>
        <v>1</v>
      </c>
      <c r="T42" s="40">
        <f t="shared" si="17"/>
        <v>1</v>
      </c>
      <c r="U42" s="40">
        <f t="shared" si="18"/>
        <v>2</v>
      </c>
      <c r="V42" s="40">
        <f t="shared" si="19"/>
        <v>1</v>
      </c>
      <c r="W42" s="40">
        <f t="shared" si="20"/>
        <v>1</v>
      </c>
      <c r="X42" s="40">
        <f t="shared" si="21"/>
        <v>1</v>
      </c>
      <c r="Y42" s="61">
        <f t="shared" si="10"/>
        <v>12</v>
      </c>
      <c r="Z42">
        <v>4</v>
      </c>
      <c r="AA42" s="12" t="str">
        <f t="shared" si="11"/>
        <v>no</v>
      </c>
      <c r="AC42">
        <v>1</v>
      </c>
      <c r="AD42" t="s">
        <v>415</v>
      </c>
      <c r="AE42">
        <v>3</v>
      </c>
      <c r="AF42">
        <v>3</v>
      </c>
      <c r="AG42">
        <v>2</v>
      </c>
      <c r="AH42">
        <v>1</v>
      </c>
      <c r="AI42">
        <v>2</v>
      </c>
      <c r="AJ42">
        <v>2</v>
      </c>
      <c r="AK42">
        <v>0</v>
      </c>
      <c r="AL42">
        <v>1</v>
      </c>
      <c r="AM42">
        <v>15</v>
      </c>
    </row>
    <row r="43" spans="1:39" x14ac:dyDescent="0.2">
      <c r="A43" s="2" t="s">
        <v>52</v>
      </c>
      <c r="B43" s="2" t="s">
        <v>103</v>
      </c>
      <c r="C43" s="2">
        <v>3</v>
      </c>
      <c r="D43" s="2" t="s">
        <v>88</v>
      </c>
      <c r="E43" s="2" t="s">
        <v>74</v>
      </c>
      <c r="F43" s="2" t="s">
        <v>52</v>
      </c>
      <c r="G43" s="2" t="s">
        <v>58</v>
      </c>
      <c r="H43" s="2" t="s">
        <v>59</v>
      </c>
      <c r="I43" s="2" t="s">
        <v>96</v>
      </c>
      <c r="J43" s="2" t="s">
        <v>49</v>
      </c>
      <c r="K43" s="2" t="s">
        <v>61</v>
      </c>
      <c r="M43" s="2" t="s">
        <v>65</v>
      </c>
      <c r="O43" s="40">
        <f t="shared" si="12"/>
        <v>0</v>
      </c>
      <c r="P43" s="40" t="str">
        <f t="shared" si="13"/>
        <v>-1</v>
      </c>
      <c r="Q43" s="40">
        <f t="shared" si="14"/>
        <v>0</v>
      </c>
      <c r="R43" s="40">
        <f t="shared" si="15"/>
        <v>0</v>
      </c>
      <c r="S43" s="40">
        <f t="shared" si="16"/>
        <v>-1</v>
      </c>
      <c r="T43" s="40">
        <f t="shared" si="17"/>
        <v>0</v>
      </c>
      <c r="U43" s="40">
        <f t="shared" si="18"/>
        <v>0</v>
      </c>
      <c r="V43" s="40">
        <f t="shared" si="19"/>
        <v>1</v>
      </c>
      <c r="W43" s="40">
        <f t="shared" si="20"/>
        <v>1</v>
      </c>
      <c r="X43" s="40">
        <f t="shared" si="21"/>
        <v>0</v>
      </c>
      <c r="Y43" s="61">
        <f t="shared" si="10"/>
        <v>1</v>
      </c>
      <c r="Z43">
        <v>4</v>
      </c>
      <c r="AA43" s="12" t="str">
        <f t="shared" si="11"/>
        <v>no</v>
      </c>
      <c r="AC43">
        <v>1</v>
      </c>
      <c r="AD43">
        <v>0</v>
      </c>
      <c r="AE43">
        <v>3</v>
      </c>
      <c r="AF43">
        <v>3</v>
      </c>
      <c r="AG43">
        <v>2</v>
      </c>
      <c r="AH43">
        <v>1</v>
      </c>
      <c r="AI43">
        <v>1</v>
      </c>
      <c r="AJ43">
        <v>2</v>
      </c>
      <c r="AK43">
        <v>1</v>
      </c>
      <c r="AL43">
        <v>2</v>
      </c>
      <c r="AM43">
        <v>16</v>
      </c>
    </row>
    <row r="44" spans="1:39" x14ac:dyDescent="0.2">
      <c r="A44" s="2" t="s">
        <v>49</v>
      </c>
      <c r="B44" s="2" t="s">
        <v>55</v>
      </c>
      <c r="C44" s="2">
        <v>6</v>
      </c>
      <c r="D44" s="2" t="s">
        <v>95</v>
      </c>
      <c r="E44" s="2" t="s">
        <v>131</v>
      </c>
      <c r="F44" s="2" t="s">
        <v>49</v>
      </c>
      <c r="G44" s="2" t="s">
        <v>58</v>
      </c>
      <c r="H44" s="2" t="s">
        <v>89</v>
      </c>
      <c r="I44" s="2" t="s">
        <v>136</v>
      </c>
      <c r="J44" s="2" t="s">
        <v>49</v>
      </c>
      <c r="K44" s="2" t="s">
        <v>117</v>
      </c>
      <c r="M44" s="2" t="s">
        <v>80</v>
      </c>
      <c r="O44" s="40">
        <f t="shared" si="12"/>
        <v>1</v>
      </c>
      <c r="P44" s="40">
        <f t="shared" si="13"/>
        <v>2</v>
      </c>
      <c r="Q44" s="40">
        <f t="shared" si="14"/>
        <v>3</v>
      </c>
      <c r="R44" s="40">
        <f t="shared" si="15"/>
        <v>1</v>
      </c>
      <c r="S44" s="40">
        <f t="shared" si="16"/>
        <v>1</v>
      </c>
      <c r="T44" s="40">
        <f t="shared" si="17"/>
        <v>1</v>
      </c>
      <c r="U44" s="40">
        <f t="shared" si="18"/>
        <v>1</v>
      </c>
      <c r="V44" s="40">
        <f t="shared" si="19"/>
        <v>2</v>
      </c>
      <c r="W44" s="40">
        <f t="shared" si="20"/>
        <v>1</v>
      </c>
      <c r="X44" s="40">
        <f t="shared" si="21"/>
        <v>1</v>
      </c>
      <c r="Y44" s="61">
        <f t="shared" si="10"/>
        <v>14</v>
      </c>
      <c r="Z44">
        <v>5</v>
      </c>
      <c r="AA44" s="12" t="str">
        <f t="shared" si="11"/>
        <v>both addictions</v>
      </c>
      <c r="AC44">
        <v>1</v>
      </c>
      <c r="AD44">
        <v>0</v>
      </c>
      <c r="AE44">
        <v>2</v>
      </c>
      <c r="AF44">
        <v>1</v>
      </c>
      <c r="AG44">
        <v>0</v>
      </c>
      <c r="AH44">
        <v>1</v>
      </c>
      <c r="AI44">
        <v>2</v>
      </c>
      <c r="AJ44">
        <v>2</v>
      </c>
      <c r="AK44">
        <v>0</v>
      </c>
      <c r="AL44">
        <v>0</v>
      </c>
      <c r="AM44">
        <v>9</v>
      </c>
    </row>
    <row r="45" spans="1:39" x14ac:dyDescent="0.2">
      <c r="A45" s="2" t="s">
        <v>49</v>
      </c>
      <c r="B45" s="2" t="s">
        <v>121</v>
      </c>
      <c r="C45" s="2">
        <v>5</v>
      </c>
      <c r="D45" s="2" t="s">
        <v>73</v>
      </c>
      <c r="E45" s="2" t="s">
        <v>74</v>
      </c>
      <c r="F45" s="2" t="s">
        <v>49</v>
      </c>
      <c r="G45" s="2" t="s">
        <v>58</v>
      </c>
      <c r="H45" s="2" t="s">
        <v>54</v>
      </c>
      <c r="I45" s="2" t="s">
        <v>136</v>
      </c>
      <c r="J45" s="2" t="s">
        <v>49</v>
      </c>
      <c r="K45" s="2" t="s">
        <v>90</v>
      </c>
      <c r="M45" s="2" t="s">
        <v>80</v>
      </c>
      <c r="O45" s="40">
        <f t="shared" si="12"/>
        <v>1</v>
      </c>
      <c r="P45" s="40">
        <f t="shared" si="13"/>
        <v>0</v>
      </c>
      <c r="Q45" s="40">
        <f t="shared" si="14"/>
        <v>2</v>
      </c>
      <c r="R45" s="40">
        <f t="shared" si="15"/>
        <v>2</v>
      </c>
      <c r="S45" s="40">
        <f t="shared" si="16"/>
        <v>-1</v>
      </c>
      <c r="T45" s="40">
        <f t="shared" si="17"/>
        <v>1</v>
      </c>
      <c r="U45" s="40">
        <f t="shared" si="18"/>
        <v>2</v>
      </c>
      <c r="V45" s="40">
        <f t="shared" si="19"/>
        <v>2</v>
      </c>
      <c r="W45" s="40">
        <f t="shared" si="20"/>
        <v>1</v>
      </c>
      <c r="X45" s="40">
        <f t="shared" si="21"/>
        <v>0</v>
      </c>
      <c r="Y45" s="61">
        <f t="shared" si="10"/>
        <v>10</v>
      </c>
      <c r="Z45">
        <v>5</v>
      </c>
      <c r="AA45" s="12" t="str">
        <f t="shared" si="11"/>
        <v>both addictions</v>
      </c>
      <c r="AC45">
        <v>1</v>
      </c>
      <c r="AD45" t="s">
        <v>415</v>
      </c>
      <c r="AE45">
        <v>0</v>
      </c>
      <c r="AF45">
        <v>0</v>
      </c>
      <c r="AG45">
        <v>-1</v>
      </c>
      <c r="AH45">
        <v>1</v>
      </c>
      <c r="AI45">
        <v>0</v>
      </c>
      <c r="AJ45">
        <v>1</v>
      </c>
      <c r="AK45">
        <v>1</v>
      </c>
      <c r="AL45">
        <v>0</v>
      </c>
      <c r="AM45">
        <v>3</v>
      </c>
    </row>
    <row r="46" spans="1:39" x14ac:dyDescent="0.2">
      <c r="A46" s="2" t="s">
        <v>49</v>
      </c>
      <c r="B46" s="2" t="s">
        <v>72</v>
      </c>
      <c r="C46" s="2">
        <v>2</v>
      </c>
      <c r="D46" s="2" t="s">
        <v>95</v>
      </c>
      <c r="E46" s="2" t="s">
        <v>57</v>
      </c>
      <c r="F46" s="2" t="s">
        <v>52</v>
      </c>
      <c r="G46" s="2" t="s">
        <v>58</v>
      </c>
      <c r="H46" s="2" t="s">
        <v>59</v>
      </c>
      <c r="J46" s="2" t="s">
        <v>52</v>
      </c>
      <c r="K46" s="2" t="s">
        <v>61</v>
      </c>
      <c r="M46" s="2" t="s">
        <v>65</v>
      </c>
      <c r="O46" s="40">
        <f t="shared" si="12"/>
        <v>1</v>
      </c>
      <c r="P46" s="40">
        <f t="shared" si="13"/>
        <v>1</v>
      </c>
      <c r="Q46" s="40">
        <f t="shared" si="14"/>
        <v>0</v>
      </c>
      <c r="R46" s="40">
        <f t="shared" si="15"/>
        <v>1</v>
      </c>
      <c r="S46" s="40">
        <f t="shared" si="16"/>
        <v>0</v>
      </c>
      <c r="T46" s="40">
        <f t="shared" si="17"/>
        <v>0</v>
      </c>
      <c r="U46" s="40">
        <f t="shared" si="18"/>
        <v>0</v>
      </c>
      <c r="V46" s="40" t="str">
        <f t="shared" si="19"/>
        <v>NO</v>
      </c>
      <c r="W46" s="40">
        <f t="shared" si="20"/>
        <v>0</v>
      </c>
      <c r="X46" s="40">
        <f t="shared" si="21"/>
        <v>0</v>
      </c>
      <c r="Y46" s="61">
        <f t="shared" si="10"/>
        <v>3</v>
      </c>
      <c r="Z46">
        <v>2</v>
      </c>
      <c r="AA46" s="12" t="str">
        <f t="shared" si="11"/>
        <v>no</v>
      </c>
      <c r="AC46">
        <v>1</v>
      </c>
      <c r="AD46">
        <v>2</v>
      </c>
      <c r="AE46">
        <v>0</v>
      </c>
      <c r="AF46">
        <v>1</v>
      </c>
      <c r="AG46">
        <v>0</v>
      </c>
      <c r="AH46">
        <v>0</v>
      </c>
      <c r="AI46">
        <v>0</v>
      </c>
      <c r="AJ46">
        <v>1</v>
      </c>
      <c r="AK46">
        <v>0</v>
      </c>
      <c r="AL46">
        <v>0</v>
      </c>
      <c r="AM46">
        <v>5</v>
      </c>
    </row>
    <row r="47" spans="1:39" x14ac:dyDescent="0.2">
      <c r="A47" s="2" t="s">
        <v>49</v>
      </c>
      <c r="B47" s="2" t="s">
        <v>103</v>
      </c>
      <c r="C47" s="2">
        <v>2</v>
      </c>
      <c r="D47" s="2" t="s">
        <v>88</v>
      </c>
      <c r="E47" s="2" t="s">
        <v>74</v>
      </c>
      <c r="F47" s="2" t="s">
        <v>52</v>
      </c>
      <c r="G47" s="2" t="s">
        <v>58</v>
      </c>
      <c r="H47" s="2" t="s">
        <v>89</v>
      </c>
      <c r="I47" s="2" t="s">
        <v>96</v>
      </c>
      <c r="J47" s="2" t="s">
        <v>52</v>
      </c>
      <c r="K47" s="2" t="s">
        <v>61</v>
      </c>
      <c r="M47" s="2" t="s">
        <v>80</v>
      </c>
      <c r="O47" s="40">
        <f t="shared" si="12"/>
        <v>1</v>
      </c>
      <c r="P47" s="40" t="str">
        <f t="shared" si="13"/>
        <v>-1</v>
      </c>
      <c r="Q47" s="40">
        <f t="shared" si="14"/>
        <v>0</v>
      </c>
      <c r="R47" s="40">
        <f t="shared" si="15"/>
        <v>0</v>
      </c>
      <c r="S47" s="40">
        <f t="shared" si="16"/>
        <v>-1</v>
      </c>
      <c r="T47" s="40">
        <f t="shared" si="17"/>
        <v>0</v>
      </c>
      <c r="U47" s="40">
        <f t="shared" si="18"/>
        <v>1</v>
      </c>
      <c r="V47" s="40">
        <f t="shared" si="19"/>
        <v>1</v>
      </c>
      <c r="W47" s="40">
        <f t="shared" si="20"/>
        <v>0</v>
      </c>
      <c r="X47" s="40">
        <f t="shared" si="21"/>
        <v>0</v>
      </c>
      <c r="Y47" s="61">
        <f t="shared" si="10"/>
        <v>2</v>
      </c>
      <c r="Z47">
        <v>0</v>
      </c>
      <c r="AA47" s="12" t="str">
        <f t="shared" si="11"/>
        <v>no</v>
      </c>
      <c r="AC47">
        <v>1</v>
      </c>
      <c r="AD47">
        <v>2</v>
      </c>
      <c r="AE47">
        <v>0</v>
      </c>
      <c r="AF47">
        <v>0</v>
      </c>
      <c r="AG47">
        <v>0</v>
      </c>
      <c r="AH47">
        <v>1</v>
      </c>
      <c r="AI47">
        <v>0</v>
      </c>
      <c r="AJ47">
        <v>1</v>
      </c>
      <c r="AK47">
        <v>1</v>
      </c>
      <c r="AL47">
        <v>0</v>
      </c>
      <c r="AM47">
        <v>6</v>
      </c>
    </row>
    <row r="48" spans="1:39" x14ac:dyDescent="0.2">
      <c r="A48" s="2" t="s">
        <v>49</v>
      </c>
      <c r="B48" s="2" t="s">
        <v>72</v>
      </c>
      <c r="C48" s="2">
        <v>3</v>
      </c>
      <c r="D48" s="2" t="s">
        <v>88</v>
      </c>
      <c r="E48" s="2" t="s">
        <v>109</v>
      </c>
      <c r="F48" s="2" t="s">
        <v>52</v>
      </c>
      <c r="G48" s="2" t="s">
        <v>58</v>
      </c>
      <c r="H48" s="2" t="s">
        <v>89</v>
      </c>
      <c r="I48" s="2" t="s">
        <v>136</v>
      </c>
      <c r="J48" s="2" t="s">
        <v>52</v>
      </c>
      <c r="K48" s="2" t="s">
        <v>90</v>
      </c>
      <c r="M48" s="2" t="s">
        <v>80</v>
      </c>
      <c r="O48" s="40">
        <f t="shared" si="12"/>
        <v>1</v>
      </c>
      <c r="P48" s="40">
        <f t="shared" si="13"/>
        <v>1</v>
      </c>
      <c r="Q48" s="40">
        <f t="shared" si="14"/>
        <v>0</v>
      </c>
      <c r="R48" s="40">
        <f t="shared" si="15"/>
        <v>0</v>
      </c>
      <c r="S48" s="40">
        <f t="shared" si="16"/>
        <v>-2</v>
      </c>
      <c r="T48" s="40">
        <f t="shared" si="17"/>
        <v>0</v>
      </c>
      <c r="U48" s="40">
        <f t="shared" si="18"/>
        <v>1</v>
      </c>
      <c r="V48" s="40">
        <f t="shared" si="19"/>
        <v>2</v>
      </c>
      <c r="W48" s="40">
        <f t="shared" si="20"/>
        <v>0</v>
      </c>
      <c r="X48" s="40">
        <f t="shared" si="21"/>
        <v>0</v>
      </c>
      <c r="Y48" s="61">
        <f t="shared" si="10"/>
        <v>3</v>
      </c>
      <c r="Z48">
        <v>0</v>
      </c>
      <c r="AA48" s="12" t="str">
        <f t="shared" si="11"/>
        <v>no</v>
      </c>
      <c r="AC48">
        <v>1</v>
      </c>
      <c r="AD48">
        <v>1</v>
      </c>
      <c r="AE48">
        <v>2</v>
      </c>
      <c r="AF48">
        <v>2</v>
      </c>
      <c r="AG48">
        <v>0</v>
      </c>
      <c r="AH48">
        <v>0</v>
      </c>
      <c r="AI48">
        <v>1</v>
      </c>
      <c r="AJ48">
        <v>1</v>
      </c>
      <c r="AK48">
        <v>1</v>
      </c>
      <c r="AL48">
        <v>0</v>
      </c>
      <c r="AM48">
        <v>9</v>
      </c>
    </row>
    <row r="49" spans="1:39" x14ac:dyDescent="0.2">
      <c r="A49" s="2" t="s">
        <v>49</v>
      </c>
      <c r="B49" s="2" t="s">
        <v>103</v>
      </c>
      <c r="C49" s="2">
        <v>6</v>
      </c>
      <c r="D49" s="2" t="s">
        <v>56</v>
      </c>
      <c r="E49" s="2" t="s">
        <v>149</v>
      </c>
      <c r="F49" s="2" t="s">
        <v>49</v>
      </c>
      <c r="G49" s="2" t="s">
        <v>58</v>
      </c>
      <c r="H49" s="2" t="s">
        <v>54</v>
      </c>
      <c r="I49" s="2" t="s">
        <v>136</v>
      </c>
      <c r="J49" s="2" t="s">
        <v>52</v>
      </c>
      <c r="K49" s="2" t="s">
        <v>117</v>
      </c>
      <c r="M49" s="2" t="s">
        <v>80</v>
      </c>
      <c r="O49" s="40">
        <f t="shared" si="12"/>
        <v>1</v>
      </c>
      <c r="P49" s="40" t="str">
        <f t="shared" si="13"/>
        <v>-1</v>
      </c>
      <c r="Q49" s="40">
        <f t="shared" si="14"/>
        <v>3</v>
      </c>
      <c r="R49" s="40">
        <f t="shared" si="15"/>
        <v>3</v>
      </c>
      <c r="S49" s="40">
        <f t="shared" si="16"/>
        <v>2</v>
      </c>
      <c r="T49" s="40">
        <f t="shared" si="17"/>
        <v>1</v>
      </c>
      <c r="U49" s="40">
        <f t="shared" si="18"/>
        <v>2</v>
      </c>
      <c r="V49" s="40">
        <f t="shared" si="19"/>
        <v>2</v>
      </c>
      <c r="W49" s="40">
        <f t="shared" si="20"/>
        <v>0</v>
      </c>
      <c r="X49" s="40">
        <f t="shared" si="21"/>
        <v>1</v>
      </c>
      <c r="Y49" s="61">
        <f t="shared" si="10"/>
        <v>15</v>
      </c>
      <c r="Z49">
        <v>3</v>
      </c>
      <c r="AA49" s="12" t="str">
        <f t="shared" si="11"/>
        <v>no</v>
      </c>
      <c r="AC49">
        <v>1</v>
      </c>
      <c r="AD49">
        <v>1</v>
      </c>
      <c r="AE49">
        <v>1</v>
      </c>
      <c r="AF49">
        <v>3</v>
      </c>
      <c r="AG49">
        <v>0</v>
      </c>
      <c r="AH49">
        <v>0</v>
      </c>
      <c r="AI49">
        <v>1</v>
      </c>
      <c r="AJ49">
        <v>2</v>
      </c>
      <c r="AK49">
        <v>1</v>
      </c>
      <c r="AL49">
        <v>0</v>
      </c>
      <c r="AM49">
        <v>10</v>
      </c>
    </row>
    <row r="50" spans="1:39" x14ac:dyDescent="0.2">
      <c r="A50" s="2" t="s">
        <v>52</v>
      </c>
      <c r="B50" s="2" t="s">
        <v>103</v>
      </c>
      <c r="C50" s="2">
        <v>1</v>
      </c>
      <c r="D50" s="2" t="s">
        <v>88</v>
      </c>
      <c r="E50" s="2" t="s">
        <v>74</v>
      </c>
      <c r="F50" s="2" t="s">
        <v>52</v>
      </c>
      <c r="G50" s="2" t="s">
        <v>58</v>
      </c>
      <c r="H50" s="2" t="s">
        <v>59</v>
      </c>
      <c r="J50" s="2" t="s">
        <v>49</v>
      </c>
      <c r="K50" s="2" t="s">
        <v>61</v>
      </c>
      <c r="M50" s="2" t="s">
        <v>65</v>
      </c>
      <c r="O50" s="40">
        <f t="shared" si="12"/>
        <v>0</v>
      </c>
      <c r="P50" s="40" t="str">
        <f t="shared" si="13"/>
        <v>-1</v>
      </c>
      <c r="Q50" s="40">
        <f t="shared" si="14"/>
        <v>0</v>
      </c>
      <c r="R50" s="40">
        <f t="shared" si="15"/>
        <v>0</v>
      </c>
      <c r="S50" s="40">
        <f t="shared" si="16"/>
        <v>-1</v>
      </c>
      <c r="T50" s="40">
        <f t="shared" si="17"/>
        <v>0</v>
      </c>
      <c r="U50" s="40">
        <f t="shared" si="18"/>
        <v>0</v>
      </c>
      <c r="V50" s="40" t="str">
        <f t="shared" si="19"/>
        <v>NO</v>
      </c>
      <c r="W50" s="40">
        <f t="shared" si="20"/>
        <v>1</v>
      </c>
      <c r="X50" s="40">
        <f t="shared" si="21"/>
        <v>0</v>
      </c>
      <c r="Y50" s="61">
        <f t="shared" si="10"/>
        <v>0</v>
      </c>
      <c r="Z50">
        <v>1</v>
      </c>
      <c r="AA50" s="12" t="str">
        <f t="shared" si="11"/>
        <v>no</v>
      </c>
      <c r="AC50">
        <v>0</v>
      </c>
      <c r="AD50" t="s">
        <v>415</v>
      </c>
      <c r="AE50">
        <v>0</v>
      </c>
      <c r="AF50">
        <v>3</v>
      </c>
      <c r="AG50">
        <v>0</v>
      </c>
      <c r="AH50">
        <v>1</v>
      </c>
      <c r="AI50">
        <v>-1</v>
      </c>
      <c r="AJ50">
        <v>3</v>
      </c>
      <c r="AK50">
        <v>1</v>
      </c>
      <c r="AL50">
        <v>0</v>
      </c>
      <c r="AM50">
        <v>7</v>
      </c>
    </row>
    <row r="51" spans="1:39" x14ac:dyDescent="0.2">
      <c r="A51" s="2" t="s">
        <v>49</v>
      </c>
      <c r="B51" s="2" t="s">
        <v>121</v>
      </c>
      <c r="C51" s="2">
        <v>6</v>
      </c>
      <c r="D51" s="2" t="s">
        <v>56</v>
      </c>
      <c r="E51" s="2" t="s">
        <v>149</v>
      </c>
      <c r="F51" s="2" t="s">
        <v>49</v>
      </c>
      <c r="G51" s="2" t="s">
        <v>75</v>
      </c>
      <c r="H51" s="2" t="s">
        <v>89</v>
      </c>
      <c r="I51" s="2" t="s">
        <v>136</v>
      </c>
      <c r="J51" s="2" t="s">
        <v>49</v>
      </c>
      <c r="K51" s="2" t="s">
        <v>89</v>
      </c>
      <c r="M51" s="2" t="s">
        <v>80</v>
      </c>
      <c r="O51" s="40">
        <f t="shared" si="12"/>
        <v>1</v>
      </c>
      <c r="P51" s="40">
        <f t="shared" si="13"/>
        <v>0</v>
      </c>
      <c r="Q51" s="40">
        <f t="shared" si="14"/>
        <v>3</v>
      </c>
      <c r="R51" s="40">
        <f t="shared" si="15"/>
        <v>3</v>
      </c>
      <c r="S51" s="40">
        <f t="shared" si="16"/>
        <v>2</v>
      </c>
      <c r="T51" s="40">
        <f t="shared" si="17"/>
        <v>1</v>
      </c>
      <c r="U51" s="40">
        <f t="shared" si="18"/>
        <v>1</v>
      </c>
      <c r="V51" s="40">
        <f t="shared" si="19"/>
        <v>2</v>
      </c>
      <c r="W51" s="40">
        <f t="shared" si="20"/>
        <v>1</v>
      </c>
      <c r="X51" s="40">
        <f t="shared" si="21"/>
        <v>2</v>
      </c>
      <c r="Y51" s="61">
        <f t="shared" si="10"/>
        <v>16</v>
      </c>
      <c r="Z51">
        <v>4</v>
      </c>
      <c r="AA51" s="12" t="str">
        <f t="shared" si="11"/>
        <v>no</v>
      </c>
      <c r="AC51">
        <v>1</v>
      </c>
      <c r="AD51">
        <v>2</v>
      </c>
      <c r="AE51">
        <v>3</v>
      </c>
      <c r="AF51">
        <v>2</v>
      </c>
      <c r="AG51">
        <v>0</v>
      </c>
      <c r="AH51">
        <v>0</v>
      </c>
      <c r="AI51">
        <v>2</v>
      </c>
      <c r="AJ51" t="s">
        <v>416</v>
      </c>
      <c r="AK51">
        <v>1</v>
      </c>
      <c r="AL51">
        <v>2</v>
      </c>
      <c r="AM51">
        <v>13</v>
      </c>
    </row>
    <row r="52" spans="1:39" x14ac:dyDescent="0.2">
      <c r="A52" s="2" t="s">
        <v>49</v>
      </c>
      <c r="B52" s="2" t="s">
        <v>121</v>
      </c>
      <c r="C52" s="2">
        <v>5</v>
      </c>
      <c r="D52" s="2" t="s">
        <v>95</v>
      </c>
      <c r="E52" s="2" t="s">
        <v>57</v>
      </c>
      <c r="F52" s="2" t="s">
        <v>49</v>
      </c>
      <c r="G52" s="2" t="s">
        <v>75</v>
      </c>
      <c r="H52" s="2" t="s">
        <v>54</v>
      </c>
      <c r="I52" s="2" t="s">
        <v>76</v>
      </c>
      <c r="J52" s="2" t="s">
        <v>52</v>
      </c>
      <c r="K52" s="2" t="s">
        <v>90</v>
      </c>
      <c r="M52" s="2" t="s">
        <v>80</v>
      </c>
      <c r="O52" s="40">
        <f t="shared" si="12"/>
        <v>1</v>
      </c>
      <c r="P52" s="40">
        <f t="shared" si="13"/>
        <v>0</v>
      </c>
      <c r="Q52" s="40">
        <f t="shared" si="14"/>
        <v>2</v>
      </c>
      <c r="R52" s="40">
        <f t="shared" si="15"/>
        <v>1</v>
      </c>
      <c r="S52" s="40">
        <f t="shared" si="16"/>
        <v>0</v>
      </c>
      <c r="T52" s="40">
        <f t="shared" si="17"/>
        <v>1</v>
      </c>
      <c r="U52" s="40">
        <f t="shared" si="18"/>
        <v>2</v>
      </c>
      <c r="V52" s="40">
        <f t="shared" si="19"/>
        <v>2</v>
      </c>
      <c r="W52" s="40">
        <f t="shared" si="20"/>
        <v>0</v>
      </c>
      <c r="X52" s="40">
        <f t="shared" si="21"/>
        <v>0</v>
      </c>
      <c r="Y52" s="61">
        <f t="shared" si="10"/>
        <v>9</v>
      </c>
      <c r="Z52">
        <v>1</v>
      </c>
      <c r="AA52" s="12" t="str">
        <f t="shared" si="11"/>
        <v>no</v>
      </c>
      <c r="AC52">
        <v>1</v>
      </c>
      <c r="AD52">
        <v>0</v>
      </c>
      <c r="AE52">
        <v>1</v>
      </c>
      <c r="AF52">
        <v>2</v>
      </c>
      <c r="AG52">
        <v>0</v>
      </c>
      <c r="AH52">
        <v>1</v>
      </c>
      <c r="AI52">
        <v>1</v>
      </c>
      <c r="AJ52">
        <v>3</v>
      </c>
      <c r="AK52">
        <v>0</v>
      </c>
      <c r="AL52">
        <v>0</v>
      </c>
      <c r="AM52">
        <v>9</v>
      </c>
    </row>
    <row r="53" spans="1:39" x14ac:dyDescent="0.2">
      <c r="A53" s="2" t="s">
        <v>49</v>
      </c>
      <c r="B53" s="2" t="s">
        <v>72</v>
      </c>
      <c r="C53" s="2">
        <v>5</v>
      </c>
      <c r="D53" s="2" t="s">
        <v>88</v>
      </c>
      <c r="E53" s="2" t="s">
        <v>131</v>
      </c>
      <c r="F53" s="2" t="s">
        <v>52</v>
      </c>
      <c r="G53" s="2" t="s">
        <v>58</v>
      </c>
      <c r="H53" s="2" t="s">
        <v>59</v>
      </c>
      <c r="I53" s="2" t="s">
        <v>224</v>
      </c>
      <c r="J53" s="2" t="s">
        <v>52</v>
      </c>
      <c r="K53" s="2" t="s">
        <v>117</v>
      </c>
      <c r="M53" s="2" t="s">
        <v>80</v>
      </c>
      <c r="O53" s="40">
        <f t="shared" si="12"/>
        <v>1</v>
      </c>
      <c r="P53" s="40">
        <f t="shared" si="13"/>
        <v>1</v>
      </c>
      <c r="Q53" s="40">
        <f t="shared" si="14"/>
        <v>2</v>
      </c>
      <c r="R53" s="40">
        <f t="shared" si="15"/>
        <v>0</v>
      </c>
      <c r="S53" s="40">
        <f t="shared" si="16"/>
        <v>1</v>
      </c>
      <c r="T53" s="40">
        <f t="shared" si="17"/>
        <v>0</v>
      </c>
      <c r="U53" s="40">
        <f t="shared" si="18"/>
        <v>0</v>
      </c>
      <c r="V53" s="40" t="str">
        <f t="shared" si="19"/>
        <v>NO</v>
      </c>
      <c r="W53" s="40">
        <f t="shared" si="20"/>
        <v>0</v>
      </c>
      <c r="X53" s="40">
        <f t="shared" si="21"/>
        <v>1</v>
      </c>
      <c r="Y53" s="61">
        <f t="shared" si="10"/>
        <v>6</v>
      </c>
      <c r="Z53">
        <v>5</v>
      </c>
      <c r="AA53" s="12" t="str">
        <f t="shared" si="11"/>
        <v>no</v>
      </c>
      <c r="AC53">
        <v>1</v>
      </c>
      <c r="AD53" t="s">
        <v>415</v>
      </c>
      <c r="AE53">
        <v>0</v>
      </c>
      <c r="AF53">
        <v>3</v>
      </c>
      <c r="AG53">
        <v>-2</v>
      </c>
      <c r="AH53">
        <v>1</v>
      </c>
      <c r="AI53">
        <v>1</v>
      </c>
      <c r="AJ53">
        <v>0</v>
      </c>
      <c r="AK53">
        <v>0</v>
      </c>
      <c r="AL53">
        <v>0</v>
      </c>
      <c r="AM53">
        <v>4</v>
      </c>
    </row>
    <row r="54" spans="1:39" x14ac:dyDescent="0.2">
      <c r="A54" s="2" t="s">
        <v>49</v>
      </c>
      <c r="B54" s="2" t="s">
        <v>103</v>
      </c>
      <c r="C54" s="2">
        <v>2</v>
      </c>
      <c r="D54" s="2" t="s">
        <v>88</v>
      </c>
      <c r="E54" s="2" t="s">
        <v>74</v>
      </c>
      <c r="F54" s="2" t="s">
        <v>49</v>
      </c>
      <c r="G54" s="2" t="s">
        <v>58</v>
      </c>
      <c r="H54" s="2" t="s">
        <v>59</v>
      </c>
      <c r="I54" s="2" t="s">
        <v>96</v>
      </c>
      <c r="J54" s="2" t="s">
        <v>49</v>
      </c>
      <c r="K54" s="2" t="s">
        <v>90</v>
      </c>
      <c r="M54" s="2" t="s">
        <v>80</v>
      </c>
      <c r="O54" s="40">
        <f t="shared" si="12"/>
        <v>1</v>
      </c>
      <c r="P54" s="40" t="str">
        <f t="shared" si="13"/>
        <v>-1</v>
      </c>
      <c r="Q54" s="40">
        <f t="shared" si="14"/>
        <v>0</v>
      </c>
      <c r="R54" s="40">
        <f t="shared" si="15"/>
        <v>0</v>
      </c>
      <c r="S54" s="40">
        <f t="shared" si="16"/>
        <v>-1</v>
      </c>
      <c r="T54" s="40">
        <f t="shared" si="17"/>
        <v>1</v>
      </c>
      <c r="U54" s="40">
        <f t="shared" si="18"/>
        <v>0</v>
      </c>
      <c r="V54" s="40">
        <f t="shared" si="19"/>
        <v>1</v>
      </c>
      <c r="W54" s="40">
        <f t="shared" si="20"/>
        <v>1</v>
      </c>
      <c r="X54" s="40">
        <f t="shared" si="21"/>
        <v>0</v>
      </c>
      <c r="Y54" s="61">
        <f t="shared" si="10"/>
        <v>3</v>
      </c>
      <c r="Z54">
        <v>2</v>
      </c>
      <c r="AA54" s="12" t="str">
        <f t="shared" si="11"/>
        <v>no</v>
      </c>
      <c r="AC54">
        <v>1</v>
      </c>
      <c r="AD54">
        <v>0</v>
      </c>
      <c r="AE54">
        <v>0</v>
      </c>
      <c r="AF54">
        <v>0</v>
      </c>
      <c r="AG54">
        <v>-1</v>
      </c>
      <c r="AH54">
        <v>1</v>
      </c>
      <c r="AI54">
        <v>1</v>
      </c>
      <c r="AJ54">
        <v>2</v>
      </c>
      <c r="AK54">
        <v>0</v>
      </c>
      <c r="AL54">
        <v>0</v>
      </c>
      <c r="AM54">
        <v>4</v>
      </c>
    </row>
    <row r="55" spans="1:39" x14ac:dyDescent="0.2">
      <c r="A55" s="2" t="s">
        <v>49</v>
      </c>
      <c r="B55" s="2" t="s">
        <v>55</v>
      </c>
      <c r="C55" s="2">
        <v>2</v>
      </c>
      <c r="D55" s="2" t="s">
        <v>95</v>
      </c>
      <c r="E55" s="2" t="s">
        <v>57</v>
      </c>
      <c r="F55" s="2" t="s">
        <v>52</v>
      </c>
      <c r="G55" s="2" t="s">
        <v>229</v>
      </c>
      <c r="H55" s="2" t="s">
        <v>59</v>
      </c>
      <c r="I55" s="2" t="s">
        <v>163</v>
      </c>
      <c r="J55" s="2" t="s">
        <v>52</v>
      </c>
      <c r="K55" s="2" t="s">
        <v>61</v>
      </c>
      <c r="M55" s="2" t="s">
        <v>65</v>
      </c>
      <c r="O55" s="40">
        <f t="shared" si="12"/>
        <v>1</v>
      </c>
      <c r="P55" s="40">
        <f t="shared" si="13"/>
        <v>2</v>
      </c>
      <c r="Q55" s="40">
        <f t="shared" si="14"/>
        <v>0</v>
      </c>
      <c r="R55" s="40">
        <f t="shared" si="15"/>
        <v>1</v>
      </c>
      <c r="S55" s="40">
        <f t="shared" si="16"/>
        <v>0</v>
      </c>
      <c r="T55" s="40">
        <f t="shared" si="17"/>
        <v>0</v>
      </c>
      <c r="U55" s="40">
        <f t="shared" si="18"/>
        <v>0</v>
      </c>
      <c r="V55" s="40">
        <f t="shared" si="19"/>
        <v>1</v>
      </c>
      <c r="W55" s="40">
        <f t="shared" si="20"/>
        <v>0</v>
      </c>
      <c r="X55" s="40">
        <f t="shared" si="21"/>
        <v>0</v>
      </c>
      <c r="Y55" s="61">
        <f t="shared" si="10"/>
        <v>5</v>
      </c>
      <c r="Z55">
        <v>0</v>
      </c>
      <c r="AA55" s="12" t="str">
        <f t="shared" si="11"/>
        <v>no</v>
      </c>
      <c r="AC55">
        <v>1</v>
      </c>
      <c r="AD55" t="s">
        <v>415</v>
      </c>
      <c r="AE55">
        <v>0</v>
      </c>
      <c r="AF55">
        <v>2</v>
      </c>
      <c r="AG55">
        <v>-1</v>
      </c>
      <c r="AH55">
        <v>0</v>
      </c>
      <c r="AI55">
        <v>2</v>
      </c>
      <c r="AJ55">
        <v>2</v>
      </c>
      <c r="AK55">
        <v>1</v>
      </c>
      <c r="AL55">
        <v>0</v>
      </c>
      <c r="AM55">
        <v>7</v>
      </c>
    </row>
    <row r="56" spans="1:39" x14ac:dyDescent="0.2">
      <c r="A56" s="2" t="s">
        <v>49</v>
      </c>
      <c r="B56" s="2" t="s">
        <v>121</v>
      </c>
      <c r="C56" s="2">
        <v>1</v>
      </c>
      <c r="D56" s="2" t="s">
        <v>95</v>
      </c>
      <c r="E56" s="2" t="s">
        <v>57</v>
      </c>
      <c r="F56" s="2" t="s">
        <v>52</v>
      </c>
      <c r="G56" s="2" t="s">
        <v>58</v>
      </c>
      <c r="H56" s="2" t="s">
        <v>54</v>
      </c>
      <c r="J56" s="2" t="s">
        <v>52</v>
      </c>
      <c r="K56" s="2" t="s">
        <v>61</v>
      </c>
      <c r="M56" s="2" t="s">
        <v>65</v>
      </c>
      <c r="O56" s="40">
        <f t="shared" si="12"/>
        <v>1</v>
      </c>
      <c r="P56" s="40">
        <f t="shared" si="13"/>
        <v>0</v>
      </c>
      <c r="Q56" s="40">
        <f t="shared" si="14"/>
        <v>0</v>
      </c>
      <c r="R56" s="40">
        <f t="shared" si="15"/>
        <v>1</v>
      </c>
      <c r="S56" s="40">
        <f t="shared" si="16"/>
        <v>0</v>
      </c>
      <c r="T56" s="40">
        <f t="shared" si="17"/>
        <v>0</v>
      </c>
      <c r="U56" s="40">
        <f t="shared" si="18"/>
        <v>2</v>
      </c>
      <c r="V56" s="40" t="str">
        <f t="shared" si="19"/>
        <v>NO</v>
      </c>
      <c r="W56" s="40">
        <f t="shared" si="20"/>
        <v>0</v>
      </c>
      <c r="X56" s="40">
        <f t="shared" si="21"/>
        <v>0</v>
      </c>
      <c r="Y56" s="61">
        <f t="shared" si="10"/>
        <v>4</v>
      </c>
      <c r="Z56">
        <v>0</v>
      </c>
      <c r="AA56" s="12" t="str">
        <f t="shared" si="11"/>
        <v>no</v>
      </c>
      <c r="AC56">
        <v>1</v>
      </c>
      <c r="AD56" t="s">
        <v>415</v>
      </c>
      <c r="AE56">
        <v>2</v>
      </c>
      <c r="AF56">
        <v>3</v>
      </c>
      <c r="AG56">
        <v>2</v>
      </c>
      <c r="AH56">
        <v>1</v>
      </c>
      <c r="AI56">
        <v>1</v>
      </c>
      <c r="AJ56">
        <v>1</v>
      </c>
      <c r="AK56">
        <v>0</v>
      </c>
      <c r="AL56">
        <v>0</v>
      </c>
      <c r="AM56">
        <v>11</v>
      </c>
    </row>
    <row r="57" spans="1:39" x14ac:dyDescent="0.2">
      <c r="A57" s="2" t="s">
        <v>52</v>
      </c>
      <c r="B57" s="2" t="s">
        <v>121</v>
      </c>
      <c r="C57" s="2">
        <v>3</v>
      </c>
      <c r="D57" s="2" t="s">
        <v>88</v>
      </c>
      <c r="E57" s="2" t="s">
        <v>109</v>
      </c>
      <c r="F57" s="2" t="s">
        <v>52</v>
      </c>
      <c r="G57" s="2" t="s">
        <v>234</v>
      </c>
      <c r="H57" s="2" t="s">
        <v>89</v>
      </c>
      <c r="J57" s="2" t="s">
        <v>49</v>
      </c>
      <c r="K57" s="2" t="s">
        <v>117</v>
      </c>
      <c r="M57" s="2" t="s">
        <v>106</v>
      </c>
      <c r="O57" s="40">
        <f t="shared" si="12"/>
        <v>0</v>
      </c>
      <c r="P57" s="40">
        <f t="shared" si="13"/>
        <v>0</v>
      </c>
      <c r="Q57" s="40">
        <f t="shared" si="14"/>
        <v>0</v>
      </c>
      <c r="R57" s="40">
        <f t="shared" si="15"/>
        <v>0</v>
      </c>
      <c r="S57" s="40">
        <f t="shared" si="16"/>
        <v>-2</v>
      </c>
      <c r="T57" s="40">
        <f t="shared" si="17"/>
        <v>0</v>
      </c>
      <c r="U57" s="40">
        <f t="shared" si="18"/>
        <v>1</v>
      </c>
      <c r="V57" s="40" t="str">
        <f t="shared" si="19"/>
        <v>NO</v>
      </c>
      <c r="W57" s="40">
        <f t="shared" si="20"/>
        <v>1</v>
      </c>
      <c r="X57" s="40">
        <f t="shared" si="21"/>
        <v>1</v>
      </c>
      <c r="Y57" s="61">
        <f t="shared" si="10"/>
        <v>1</v>
      </c>
      <c r="Z57">
        <v>2</v>
      </c>
      <c r="AA57" s="12" t="str">
        <f t="shared" si="11"/>
        <v>no</v>
      </c>
      <c r="AC57">
        <v>1</v>
      </c>
      <c r="AD57" t="s">
        <v>415</v>
      </c>
      <c r="AE57">
        <v>0</v>
      </c>
      <c r="AF57">
        <v>1</v>
      </c>
      <c r="AG57">
        <v>0</v>
      </c>
      <c r="AH57">
        <v>0</v>
      </c>
      <c r="AI57">
        <v>1</v>
      </c>
      <c r="AJ57">
        <v>1</v>
      </c>
      <c r="AK57">
        <v>0</v>
      </c>
      <c r="AL57">
        <v>2</v>
      </c>
      <c r="AM57">
        <v>6</v>
      </c>
    </row>
    <row r="58" spans="1:39" x14ac:dyDescent="0.2">
      <c r="M58" s="2" t="s">
        <v>80</v>
      </c>
      <c r="O58" s="40">
        <f t="shared" si="12"/>
        <v>0</v>
      </c>
      <c r="P58" s="40" t="str">
        <f t="shared" si="13"/>
        <v>NO</v>
      </c>
      <c r="Q58" s="40">
        <f t="shared" si="14"/>
        <v>0</v>
      </c>
      <c r="R58" s="40" t="str">
        <f t="shared" si="15"/>
        <v>NO</v>
      </c>
      <c r="S58" s="40" t="str">
        <f t="shared" si="16"/>
        <v>NO</v>
      </c>
      <c r="T58" s="40">
        <f t="shared" si="17"/>
        <v>0</v>
      </c>
      <c r="U58" s="40" t="str">
        <f t="shared" si="18"/>
        <v>NO</v>
      </c>
      <c r="V58" s="40" t="str">
        <f t="shared" si="19"/>
        <v>NO</v>
      </c>
      <c r="W58" s="40">
        <f t="shared" si="20"/>
        <v>0</v>
      </c>
      <c r="X58" s="40" t="str">
        <f t="shared" si="21"/>
        <v>NO</v>
      </c>
      <c r="Y58" s="61">
        <f t="shared" si="10"/>
        <v>0</v>
      </c>
      <c r="Z58">
        <v>3</v>
      </c>
      <c r="AA58" s="12" t="str">
        <f t="shared" si="11"/>
        <v>no</v>
      </c>
      <c r="AC58">
        <v>1</v>
      </c>
      <c r="AD58">
        <v>0</v>
      </c>
      <c r="AE58">
        <v>0</v>
      </c>
      <c r="AF58">
        <v>0</v>
      </c>
      <c r="AG58">
        <v>0</v>
      </c>
      <c r="AH58">
        <v>0</v>
      </c>
      <c r="AI58">
        <v>0</v>
      </c>
      <c r="AJ58">
        <v>0</v>
      </c>
      <c r="AK58">
        <v>1</v>
      </c>
      <c r="AL58">
        <v>0</v>
      </c>
      <c r="AM58">
        <v>2</v>
      </c>
    </row>
    <row r="59" spans="1:39" x14ac:dyDescent="0.2">
      <c r="A59" s="2" t="s">
        <v>49</v>
      </c>
      <c r="B59" s="2" t="s">
        <v>55</v>
      </c>
      <c r="C59" s="2">
        <v>3</v>
      </c>
      <c r="D59" s="2" t="s">
        <v>88</v>
      </c>
      <c r="E59" s="2" t="s">
        <v>57</v>
      </c>
      <c r="F59" s="2" t="s">
        <v>49</v>
      </c>
      <c r="G59" s="2" t="s">
        <v>58</v>
      </c>
      <c r="H59" s="2" t="s">
        <v>59</v>
      </c>
      <c r="I59" s="2" t="s">
        <v>96</v>
      </c>
      <c r="J59" s="2" t="s">
        <v>49</v>
      </c>
      <c r="K59" s="2" t="s">
        <v>90</v>
      </c>
      <c r="M59" s="2" t="s">
        <v>80</v>
      </c>
      <c r="O59" s="40">
        <f t="shared" si="12"/>
        <v>1</v>
      </c>
      <c r="P59" s="40">
        <f t="shared" si="13"/>
        <v>2</v>
      </c>
      <c r="Q59" s="40">
        <f t="shared" si="14"/>
        <v>0</v>
      </c>
      <c r="R59" s="40">
        <f t="shared" si="15"/>
        <v>0</v>
      </c>
      <c r="S59" s="40">
        <f t="shared" si="16"/>
        <v>0</v>
      </c>
      <c r="T59" s="40">
        <f t="shared" si="17"/>
        <v>1</v>
      </c>
      <c r="U59" s="40">
        <f t="shared" si="18"/>
        <v>0</v>
      </c>
      <c r="V59" s="40">
        <f t="shared" si="19"/>
        <v>1</v>
      </c>
      <c r="W59" s="40">
        <f t="shared" si="20"/>
        <v>1</v>
      </c>
      <c r="X59" s="40">
        <f t="shared" si="21"/>
        <v>0</v>
      </c>
      <c r="Y59" s="61">
        <f t="shared" si="10"/>
        <v>6</v>
      </c>
      <c r="Z59">
        <v>2</v>
      </c>
      <c r="AA59" s="12" t="str">
        <f t="shared" si="11"/>
        <v>no</v>
      </c>
      <c r="AC59">
        <v>1</v>
      </c>
      <c r="AD59">
        <v>0</v>
      </c>
      <c r="AE59">
        <v>0</v>
      </c>
      <c r="AF59">
        <v>0</v>
      </c>
      <c r="AG59">
        <v>0</v>
      </c>
      <c r="AH59">
        <v>1</v>
      </c>
      <c r="AI59">
        <v>0</v>
      </c>
      <c r="AJ59">
        <v>1</v>
      </c>
      <c r="AK59">
        <v>0</v>
      </c>
      <c r="AL59">
        <v>0</v>
      </c>
      <c r="AM59">
        <v>3</v>
      </c>
    </row>
    <row r="60" spans="1:39" x14ac:dyDescent="0.2">
      <c r="A60" s="2" t="s">
        <v>49</v>
      </c>
      <c r="B60" s="2" t="s">
        <v>72</v>
      </c>
      <c r="C60" s="2">
        <v>5</v>
      </c>
      <c r="D60" s="2" t="s">
        <v>73</v>
      </c>
      <c r="E60" s="2" t="s">
        <v>57</v>
      </c>
      <c r="F60" s="2" t="s">
        <v>52</v>
      </c>
      <c r="G60" s="2" t="s">
        <v>75</v>
      </c>
      <c r="H60" s="2" t="s">
        <v>89</v>
      </c>
      <c r="I60" s="2" t="s">
        <v>122</v>
      </c>
      <c r="J60" s="2" t="s">
        <v>49</v>
      </c>
      <c r="K60" s="2" t="s">
        <v>61</v>
      </c>
      <c r="M60" s="2" t="s">
        <v>65</v>
      </c>
      <c r="O60" s="40">
        <f t="shared" si="12"/>
        <v>1</v>
      </c>
      <c r="P60" s="40">
        <f t="shared" si="13"/>
        <v>1</v>
      </c>
      <c r="Q60" s="40">
        <f t="shared" si="14"/>
        <v>2</v>
      </c>
      <c r="R60" s="40">
        <f t="shared" si="15"/>
        <v>2</v>
      </c>
      <c r="S60" s="40">
        <f t="shared" si="16"/>
        <v>0</v>
      </c>
      <c r="T60" s="40">
        <f t="shared" si="17"/>
        <v>0</v>
      </c>
      <c r="U60" s="40">
        <f t="shared" si="18"/>
        <v>1</v>
      </c>
      <c r="V60" s="40">
        <f t="shared" si="19"/>
        <v>1</v>
      </c>
      <c r="W60" s="40">
        <f t="shared" si="20"/>
        <v>1</v>
      </c>
      <c r="X60" s="40">
        <f t="shared" si="21"/>
        <v>0</v>
      </c>
      <c r="Y60" s="61">
        <f t="shared" si="10"/>
        <v>9</v>
      </c>
      <c r="Z60">
        <v>4</v>
      </c>
      <c r="AA60" s="12" t="str">
        <f t="shared" si="11"/>
        <v>no</v>
      </c>
      <c r="AC60">
        <v>1</v>
      </c>
      <c r="AD60" t="s">
        <v>415</v>
      </c>
      <c r="AE60">
        <v>0</v>
      </c>
      <c r="AF60">
        <v>3</v>
      </c>
      <c r="AG60">
        <v>0</v>
      </c>
      <c r="AH60">
        <v>0</v>
      </c>
      <c r="AI60">
        <v>1</v>
      </c>
      <c r="AJ60">
        <v>2</v>
      </c>
      <c r="AK60">
        <v>0</v>
      </c>
      <c r="AL60">
        <v>0</v>
      </c>
      <c r="AM60">
        <v>7</v>
      </c>
    </row>
    <row r="61" spans="1:39" x14ac:dyDescent="0.2">
      <c r="A61" s="2" t="s">
        <v>49</v>
      </c>
      <c r="B61" s="2" t="s">
        <v>103</v>
      </c>
      <c r="C61" s="2">
        <v>3</v>
      </c>
      <c r="D61" s="2" t="s">
        <v>56</v>
      </c>
      <c r="E61" s="2" t="s">
        <v>57</v>
      </c>
      <c r="F61" s="2" t="s">
        <v>52</v>
      </c>
      <c r="G61" s="2" t="s">
        <v>75</v>
      </c>
      <c r="H61" s="2" t="s">
        <v>59</v>
      </c>
      <c r="I61" s="2" t="s">
        <v>224</v>
      </c>
      <c r="K61" s="2" t="s">
        <v>61</v>
      </c>
      <c r="M61" s="2" t="s">
        <v>106</v>
      </c>
      <c r="O61" s="40">
        <f t="shared" si="12"/>
        <v>1</v>
      </c>
      <c r="P61" s="40" t="str">
        <f t="shared" si="13"/>
        <v>-1</v>
      </c>
      <c r="Q61" s="40">
        <f t="shared" si="14"/>
        <v>0</v>
      </c>
      <c r="R61" s="40">
        <f t="shared" si="15"/>
        <v>3</v>
      </c>
      <c r="S61" s="40">
        <f t="shared" si="16"/>
        <v>0</v>
      </c>
      <c r="T61" s="40">
        <f t="shared" si="17"/>
        <v>0</v>
      </c>
      <c r="U61" s="40">
        <f t="shared" si="18"/>
        <v>0</v>
      </c>
      <c r="V61" s="40" t="str">
        <f t="shared" si="19"/>
        <v>NO</v>
      </c>
      <c r="W61" s="40">
        <f t="shared" si="20"/>
        <v>0</v>
      </c>
      <c r="X61" s="40">
        <f t="shared" si="21"/>
        <v>0</v>
      </c>
      <c r="Y61" s="61">
        <f t="shared" si="10"/>
        <v>4</v>
      </c>
      <c r="Z61">
        <v>5</v>
      </c>
      <c r="AA61" s="12" t="str">
        <f t="shared" si="11"/>
        <v>no</v>
      </c>
      <c r="AC61">
        <v>1</v>
      </c>
      <c r="AD61">
        <v>2</v>
      </c>
      <c r="AE61">
        <v>0</v>
      </c>
      <c r="AF61">
        <v>1</v>
      </c>
      <c r="AG61">
        <v>1</v>
      </c>
      <c r="AH61">
        <v>1</v>
      </c>
      <c r="AI61">
        <v>2</v>
      </c>
      <c r="AJ61">
        <v>2</v>
      </c>
      <c r="AK61">
        <v>1</v>
      </c>
      <c r="AL61">
        <v>0</v>
      </c>
      <c r="AM61">
        <v>11</v>
      </c>
    </row>
    <row r="62" spans="1:39" x14ac:dyDescent="0.2">
      <c r="A62" s="2" t="s">
        <v>49</v>
      </c>
      <c r="B62" s="2" t="s">
        <v>72</v>
      </c>
      <c r="C62" s="2">
        <v>4</v>
      </c>
      <c r="D62" s="2" t="s">
        <v>56</v>
      </c>
      <c r="E62" s="2" t="s">
        <v>57</v>
      </c>
      <c r="F62" s="2" t="s">
        <v>52</v>
      </c>
      <c r="G62" s="2" t="s">
        <v>186</v>
      </c>
      <c r="H62" s="2" t="s">
        <v>89</v>
      </c>
      <c r="I62" s="2" t="s">
        <v>136</v>
      </c>
      <c r="J62" s="2" t="s">
        <v>49</v>
      </c>
      <c r="K62" s="2" t="s">
        <v>90</v>
      </c>
      <c r="M62" s="2" t="s">
        <v>80</v>
      </c>
      <c r="O62" s="40">
        <f t="shared" si="12"/>
        <v>1</v>
      </c>
      <c r="P62" s="40">
        <f t="shared" si="13"/>
        <v>1</v>
      </c>
      <c r="Q62" s="40">
        <f t="shared" si="14"/>
        <v>1</v>
      </c>
      <c r="R62" s="40">
        <f t="shared" si="15"/>
        <v>3</v>
      </c>
      <c r="S62" s="40">
        <f t="shared" si="16"/>
        <v>0</v>
      </c>
      <c r="T62" s="40">
        <f t="shared" si="17"/>
        <v>0</v>
      </c>
      <c r="U62" s="40">
        <f t="shared" si="18"/>
        <v>1</v>
      </c>
      <c r="V62" s="40">
        <f t="shared" si="19"/>
        <v>2</v>
      </c>
      <c r="W62" s="40">
        <f t="shared" si="20"/>
        <v>1</v>
      </c>
      <c r="X62" s="40">
        <f t="shared" si="21"/>
        <v>0</v>
      </c>
      <c r="Y62" s="61">
        <f t="shared" si="10"/>
        <v>10</v>
      </c>
      <c r="Z62">
        <v>5</v>
      </c>
      <c r="AA62" s="12" t="str">
        <f t="shared" si="11"/>
        <v>both addictions</v>
      </c>
      <c r="AC62">
        <v>1</v>
      </c>
      <c r="AD62" t="s">
        <v>415</v>
      </c>
      <c r="AE62">
        <v>0</v>
      </c>
      <c r="AF62">
        <v>2</v>
      </c>
      <c r="AG62">
        <v>-1</v>
      </c>
      <c r="AH62">
        <v>0</v>
      </c>
      <c r="AI62">
        <v>1</v>
      </c>
      <c r="AJ62">
        <v>1</v>
      </c>
      <c r="AK62">
        <v>1</v>
      </c>
      <c r="AL62">
        <v>0</v>
      </c>
      <c r="AM62">
        <v>5</v>
      </c>
    </row>
    <row r="63" spans="1:39" x14ac:dyDescent="0.2">
      <c r="A63" s="2" t="s">
        <v>52</v>
      </c>
      <c r="B63" s="2" t="s">
        <v>103</v>
      </c>
      <c r="C63" s="2">
        <v>3</v>
      </c>
      <c r="D63" s="2" t="s">
        <v>56</v>
      </c>
      <c r="E63" s="2" t="s">
        <v>57</v>
      </c>
      <c r="F63" s="2" t="s">
        <v>49</v>
      </c>
      <c r="G63" s="2" t="s">
        <v>58</v>
      </c>
      <c r="H63" s="2" t="s">
        <v>61</v>
      </c>
      <c r="I63" s="2" t="s">
        <v>116</v>
      </c>
      <c r="J63" s="2" t="s">
        <v>49</v>
      </c>
      <c r="K63" s="2" t="s">
        <v>90</v>
      </c>
      <c r="M63" s="2" t="s">
        <v>80</v>
      </c>
      <c r="O63" s="40">
        <f t="shared" si="12"/>
        <v>0</v>
      </c>
      <c r="P63" s="40" t="str">
        <f t="shared" si="13"/>
        <v>-1</v>
      </c>
      <c r="Q63" s="40">
        <f t="shared" si="14"/>
        <v>0</v>
      </c>
      <c r="R63" s="40">
        <f t="shared" si="15"/>
        <v>3</v>
      </c>
      <c r="S63" s="40">
        <f t="shared" si="16"/>
        <v>0</v>
      </c>
      <c r="T63" s="40">
        <f t="shared" si="17"/>
        <v>1</v>
      </c>
      <c r="U63" s="40">
        <f t="shared" si="18"/>
        <v>-1</v>
      </c>
      <c r="V63" s="40">
        <f t="shared" si="19"/>
        <v>3</v>
      </c>
      <c r="W63" s="40">
        <f t="shared" si="20"/>
        <v>1</v>
      </c>
      <c r="X63" s="40">
        <f t="shared" si="21"/>
        <v>0</v>
      </c>
      <c r="Y63" s="61">
        <f t="shared" si="10"/>
        <v>7</v>
      </c>
      <c r="Z63">
        <v>5</v>
      </c>
      <c r="AA63" s="12" t="str">
        <f t="shared" si="11"/>
        <v>no</v>
      </c>
      <c r="AC63">
        <v>0</v>
      </c>
      <c r="AD63">
        <v>0</v>
      </c>
      <c r="AE63">
        <v>0</v>
      </c>
      <c r="AF63">
        <v>0</v>
      </c>
      <c r="AG63">
        <v>0</v>
      </c>
      <c r="AH63">
        <v>0</v>
      </c>
      <c r="AI63">
        <v>0</v>
      </c>
      <c r="AJ63">
        <v>1</v>
      </c>
      <c r="AK63">
        <v>0</v>
      </c>
      <c r="AL63">
        <v>0</v>
      </c>
      <c r="AM63">
        <v>1</v>
      </c>
    </row>
    <row r="64" spans="1:39" x14ac:dyDescent="0.2">
      <c r="A64" s="2" t="s">
        <v>49</v>
      </c>
      <c r="B64" s="2" t="s">
        <v>72</v>
      </c>
      <c r="C64" s="2">
        <v>3</v>
      </c>
      <c r="D64" s="2" t="s">
        <v>88</v>
      </c>
      <c r="E64" s="2" t="s">
        <v>74</v>
      </c>
      <c r="F64" s="2" t="s">
        <v>52</v>
      </c>
      <c r="G64" s="2" t="s">
        <v>75</v>
      </c>
      <c r="H64" s="2" t="s">
        <v>89</v>
      </c>
      <c r="I64" s="2" t="s">
        <v>224</v>
      </c>
      <c r="J64" s="2" t="s">
        <v>49</v>
      </c>
      <c r="K64" s="2" t="s">
        <v>117</v>
      </c>
      <c r="M64" s="2" t="s">
        <v>65</v>
      </c>
      <c r="O64" s="40">
        <f t="shared" si="12"/>
        <v>1</v>
      </c>
      <c r="P64" s="40">
        <f t="shared" si="13"/>
        <v>1</v>
      </c>
      <c r="Q64" s="40">
        <f t="shared" si="14"/>
        <v>0</v>
      </c>
      <c r="R64" s="40">
        <f t="shared" si="15"/>
        <v>0</v>
      </c>
      <c r="S64" s="40">
        <f t="shared" si="16"/>
        <v>-1</v>
      </c>
      <c r="T64" s="40">
        <f t="shared" si="17"/>
        <v>0</v>
      </c>
      <c r="U64" s="40">
        <f t="shared" si="18"/>
        <v>1</v>
      </c>
      <c r="V64" s="40" t="str">
        <f t="shared" si="19"/>
        <v>NO</v>
      </c>
      <c r="W64" s="40">
        <f t="shared" si="20"/>
        <v>1</v>
      </c>
      <c r="X64" s="40">
        <f t="shared" si="21"/>
        <v>1</v>
      </c>
      <c r="Y64" s="61">
        <f t="shared" si="10"/>
        <v>4</v>
      </c>
      <c r="Z64">
        <v>4</v>
      </c>
      <c r="AA64" s="12" t="str">
        <f t="shared" si="11"/>
        <v>no</v>
      </c>
      <c r="AC64">
        <v>1</v>
      </c>
      <c r="AD64">
        <v>0</v>
      </c>
      <c r="AE64">
        <v>0</v>
      </c>
      <c r="AF64">
        <v>2</v>
      </c>
      <c r="AG64">
        <v>-2</v>
      </c>
      <c r="AH64">
        <v>0</v>
      </c>
      <c r="AI64">
        <v>0</v>
      </c>
      <c r="AJ64">
        <v>1</v>
      </c>
      <c r="AK64">
        <v>1</v>
      </c>
      <c r="AL64">
        <v>0</v>
      </c>
      <c r="AM64">
        <v>3</v>
      </c>
    </row>
    <row r="65" spans="1:39" x14ac:dyDescent="0.2">
      <c r="A65" s="2" t="s">
        <v>49</v>
      </c>
      <c r="B65" s="2" t="s">
        <v>55</v>
      </c>
      <c r="C65" s="2">
        <v>6</v>
      </c>
      <c r="D65" s="2" t="s">
        <v>73</v>
      </c>
      <c r="E65" s="2" t="s">
        <v>57</v>
      </c>
      <c r="F65" s="2" t="s">
        <v>52</v>
      </c>
      <c r="G65" s="2" t="s">
        <v>75</v>
      </c>
      <c r="H65" s="2" t="s">
        <v>54</v>
      </c>
      <c r="I65" s="2" t="s">
        <v>224</v>
      </c>
      <c r="J65" s="2" t="s">
        <v>49</v>
      </c>
      <c r="K65" s="2" t="s">
        <v>89</v>
      </c>
      <c r="M65" s="2" t="s">
        <v>106</v>
      </c>
      <c r="O65" s="40">
        <f t="shared" si="12"/>
        <v>1</v>
      </c>
      <c r="P65" s="40">
        <f t="shared" si="13"/>
        <v>2</v>
      </c>
      <c r="Q65" s="40">
        <f t="shared" si="14"/>
        <v>3</v>
      </c>
      <c r="R65" s="40">
        <f t="shared" si="15"/>
        <v>2</v>
      </c>
      <c r="S65" s="40">
        <f t="shared" si="16"/>
        <v>0</v>
      </c>
      <c r="T65" s="40">
        <f t="shared" si="17"/>
        <v>0</v>
      </c>
      <c r="U65" s="40">
        <f t="shared" si="18"/>
        <v>2</v>
      </c>
      <c r="V65" s="40" t="str">
        <f t="shared" si="19"/>
        <v>NO</v>
      </c>
      <c r="W65" s="40">
        <f t="shared" si="20"/>
        <v>1</v>
      </c>
      <c r="X65" s="40">
        <f t="shared" si="21"/>
        <v>2</v>
      </c>
      <c r="Y65" s="61">
        <f t="shared" si="10"/>
        <v>13</v>
      </c>
      <c r="Z65">
        <v>6</v>
      </c>
      <c r="AA65" s="12" t="str">
        <f t="shared" si="11"/>
        <v>both addictions</v>
      </c>
      <c r="AC65">
        <v>1</v>
      </c>
      <c r="AD65" t="s">
        <v>415</v>
      </c>
      <c r="AE65">
        <v>0</v>
      </c>
      <c r="AF65">
        <v>2</v>
      </c>
      <c r="AG65">
        <v>0</v>
      </c>
      <c r="AH65">
        <v>0</v>
      </c>
      <c r="AI65">
        <v>0</v>
      </c>
      <c r="AJ65">
        <v>0</v>
      </c>
      <c r="AK65">
        <v>1</v>
      </c>
      <c r="AL65">
        <v>0</v>
      </c>
      <c r="AM65">
        <v>4</v>
      </c>
    </row>
    <row r="66" spans="1:39" x14ac:dyDescent="0.2">
      <c r="A66" s="2" t="s">
        <v>49</v>
      </c>
      <c r="B66" s="2" t="s">
        <v>121</v>
      </c>
      <c r="C66" s="2">
        <v>4</v>
      </c>
      <c r="D66" s="2" t="s">
        <v>73</v>
      </c>
      <c r="E66" s="2" t="s">
        <v>57</v>
      </c>
      <c r="F66" s="2" t="s">
        <v>49</v>
      </c>
      <c r="G66" s="2" t="s">
        <v>58</v>
      </c>
      <c r="H66" s="2" t="s">
        <v>89</v>
      </c>
      <c r="I66" s="2" t="s">
        <v>132</v>
      </c>
      <c r="J66" s="2" t="s">
        <v>52</v>
      </c>
      <c r="K66" s="2" t="s">
        <v>61</v>
      </c>
      <c r="M66" s="2" t="s">
        <v>80</v>
      </c>
      <c r="O66" s="40">
        <f t="shared" ref="O66:O97" si="22">IF(A66="Yes",1,0)</f>
        <v>1</v>
      </c>
      <c r="P66" s="40">
        <f t="shared" ref="P66:P97" si="23">IF(B66="I never wake up during the night. I sleep like a baby.",0,IF(B66="I never check my phone when I wake up during the night.","-1",IF(B66="Sometimes I check it.",1,IF(B66="I often check it.",2,IF(B66="Almost every night.",3,"NO")))))</f>
        <v>0</v>
      </c>
      <c r="Q66" s="40">
        <f t="shared" ref="Q66:Q97" si="24">IF(C66=4,1,IF(C66=5,2,IF(C66=6,3,0)))</f>
        <v>1</v>
      </c>
      <c r="R66" s="40">
        <f t="shared" ref="R66:R97" si="25">IF(D66="Lost",2,IF(D66="Frustrated",1,IF(D66="Perfectly fine",0,IF(D66="Anxious",3,IF(D66="Happy",-1,"NO")))))</f>
        <v>2</v>
      </c>
      <c r="S66" s="40">
        <f t="shared" ref="S66:S97" si="26">IF(E66="Frequently but I am unsuccessful.",2,IF(E66="Frequently and I am successful.",-2,IF(E66="I never try.",0,IF(E66="Sometimes but I am unsuccessful.",1,IF(E66="Sometimes and I am successful.",-1,"NO")))))</f>
        <v>0</v>
      </c>
      <c r="T66" s="40">
        <f t="shared" ref="T66:T97" si="27">IF(F66="Yes",1,0)</f>
        <v>1</v>
      </c>
      <c r="U66" s="40">
        <f t="shared" ref="U66:U97" si="28">IF(H66="A few times",0,IF(H66="Often",1,IF(H66="Constantly",2,IF(H66="Never",-1,"NO"))))</f>
        <v>1</v>
      </c>
      <c r="V66" s="40">
        <f t="shared" ref="V66:V97" si="29">IF(I66="When you are in class.",1,IF(I66="When you are in class., When you eat.",2,IF(I66="When you are in class., When you eat., When you read your notes/books etc.",2,IF(I66="When you are in class., When you read your notes/books etc.",1,IF(I66="When you are in class., When you talk to others.",2,IF(I66="When you are in class., When you talk to others., When you eat.",3,IF(I66="When you are in class., When you talk to others., When you eat., When you read your notes/books etc.",3,IF(I66="When you eat.",1,IF(I66="When you eat., When you read your notes/books etc.",1,IF(I66="When you read your notes/books etc.",0,IF(I66="When you talk to others.",1,IF(I66="When you talk to others., When you eat.",2,"NO"))))))))))))</f>
        <v>3</v>
      </c>
      <c r="W66" s="40">
        <f t="shared" ref="W66:W97" si="30">IF(J66="Yes",1,0)</f>
        <v>0</v>
      </c>
      <c r="X66" s="40">
        <f t="shared" ref="X66:X97" si="31">IF(K66="Sometimes",1,IF(K66="Never",0,IF(K66="Often",2,IF(K66="Rarely",0,"NO"))))</f>
        <v>0</v>
      </c>
      <c r="Y66" s="61">
        <f t="shared" si="10"/>
        <v>9</v>
      </c>
      <c r="Z66">
        <v>3</v>
      </c>
      <c r="AA66" s="12" t="str">
        <f t="shared" si="11"/>
        <v>no</v>
      </c>
      <c r="AC66">
        <v>1</v>
      </c>
      <c r="AD66">
        <v>2</v>
      </c>
      <c r="AE66">
        <v>1</v>
      </c>
      <c r="AF66">
        <v>2</v>
      </c>
      <c r="AG66">
        <v>-1</v>
      </c>
      <c r="AH66">
        <v>1</v>
      </c>
      <c r="AI66">
        <v>1</v>
      </c>
      <c r="AJ66">
        <v>3</v>
      </c>
      <c r="AK66">
        <v>1</v>
      </c>
      <c r="AL66">
        <v>1</v>
      </c>
      <c r="AM66">
        <v>12</v>
      </c>
    </row>
    <row r="67" spans="1:39" x14ac:dyDescent="0.2">
      <c r="A67" s="2" t="s">
        <v>49</v>
      </c>
      <c r="B67" s="2" t="s">
        <v>103</v>
      </c>
      <c r="C67" s="2">
        <v>1</v>
      </c>
      <c r="D67" s="2" t="s">
        <v>56</v>
      </c>
      <c r="E67" s="2" t="s">
        <v>109</v>
      </c>
      <c r="F67" s="2" t="s">
        <v>49</v>
      </c>
      <c r="G67" s="2" t="s">
        <v>58</v>
      </c>
      <c r="H67" s="2" t="s">
        <v>89</v>
      </c>
      <c r="I67" s="2" t="s">
        <v>60</v>
      </c>
      <c r="J67" s="2" t="s">
        <v>52</v>
      </c>
      <c r="K67" s="2" t="s">
        <v>61</v>
      </c>
      <c r="M67" s="2" t="s">
        <v>65</v>
      </c>
      <c r="O67" s="40">
        <f t="shared" si="22"/>
        <v>1</v>
      </c>
      <c r="P67" s="40" t="str">
        <f t="shared" si="23"/>
        <v>-1</v>
      </c>
      <c r="Q67" s="40">
        <f t="shared" si="24"/>
        <v>0</v>
      </c>
      <c r="R67" s="40">
        <f t="shared" si="25"/>
        <v>3</v>
      </c>
      <c r="S67" s="40">
        <f t="shared" si="26"/>
        <v>-2</v>
      </c>
      <c r="T67" s="40">
        <f t="shared" si="27"/>
        <v>1</v>
      </c>
      <c r="U67" s="40">
        <f t="shared" si="28"/>
        <v>1</v>
      </c>
      <c r="V67" s="40">
        <f t="shared" si="29"/>
        <v>0</v>
      </c>
      <c r="W67" s="40">
        <f t="shared" si="30"/>
        <v>0</v>
      </c>
      <c r="X67" s="40">
        <f t="shared" si="31"/>
        <v>0</v>
      </c>
      <c r="Y67" s="61">
        <f t="shared" ref="Y67:Y130" si="32">SUM(O67:X67)</f>
        <v>4</v>
      </c>
      <c r="Z67">
        <v>3</v>
      </c>
      <c r="AA67" s="12" t="str">
        <f t="shared" ref="AA67:AA130" si="33">IF(Y67&gt;9,IF(Z67&gt;4,"both addictions","no"),"no")</f>
        <v>no</v>
      </c>
      <c r="AC67">
        <v>1</v>
      </c>
      <c r="AD67">
        <v>1</v>
      </c>
      <c r="AE67">
        <v>0</v>
      </c>
      <c r="AF67">
        <v>2</v>
      </c>
      <c r="AG67">
        <v>2</v>
      </c>
      <c r="AH67">
        <v>0</v>
      </c>
      <c r="AI67">
        <v>0</v>
      </c>
      <c r="AJ67">
        <v>2</v>
      </c>
      <c r="AK67">
        <v>0</v>
      </c>
      <c r="AL67">
        <v>0</v>
      </c>
      <c r="AM67">
        <v>8</v>
      </c>
    </row>
    <row r="68" spans="1:39" x14ac:dyDescent="0.2">
      <c r="A68" s="2" t="s">
        <v>49</v>
      </c>
      <c r="B68" s="2" t="s">
        <v>121</v>
      </c>
      <c r="C68" s="2">
        <v>1</v>
      </c>
      <c r="D68" s="2" t="s">
        <v>88</v>
      </c>
      <c r="E68" s="2" t="s">
        <v>74</v>
      </c>
      <c r="F68" s="2" t="s">
        <v>49</v>
      </c>
      <c r="G68" s="2" t="s">
        <v>58</v>
      </c>
      <c r="H68" s="2" t="s">
        <v>89</v>
      </c>
      <c r="I68" s="2" t="s">
        <v>76</v>
      </c>
      <c r="J68" s="2" t="s">
        <v>52</v>
      </c>
      <c r="K68" s="2" t="s">
        <v>90</v>
      </c>
      <c r="M68" s="2" t="s">
        <v>80</v>
      </c>
      <c r="O68" s="40">
        <f t="shared" si="22"/>
        <v>1</v>
      </c>
      <c r="P68" s="40">
        <f t="shared" si="23"/>
        <v>0</v>
      </c>
      <c r="Q68" s="40">
        <f t="shared" si="24"/>
        <v>0</v>
      </c>
      <c r="R68" s="40">
        <f t="shared" si="25"/>
        <v>0</v>
      </c>
      <c r="S68" s="40">
        <f t="shared" si="26"/>
        <v>-1</v>
      </c>
      <c r="T68" s="40">
        <f t="shared" si="27"/>
        <v>1</v>
      </c>
      <c r="U68" s="40">
        <f t="shared" si="28"/>
        <v>1</v>
      </c>
      <c r="V68" s="40">
        <f t="shared" si="29"/>
        <v>2</v>
      </c>
      <c r="W68" s="40">
        <f t="shared" si="30"/>
        <v>0</v>
      </c>
      <c r="X68" s="40">
        <f t="shared" si="31"/>
        <v>0</v>
      </c>
      <c r="Y68" s="61">
        <f t="shared" si="32"/>
        <v>4</v>
      </c>
      <c r="Z68">
        <v>2</v>
      </c>
      <c r="AA68" s="12" t="str">
        <f t="shared" si="33"/>
        <v>no</v>
      </c>
      <c r="AC68">
        <v>1</v>
      </c>
      <c r="AD68">
        <v>3</v>
      </c>
      <c r="AE68">
        <v>0</v>
      </c>
      <c r="AF68">
        <v>1</v>
      </c>
      <c r="AG68">
        <v>-2</v>
      </c>
      <c r="AH68">
        <v>0</v>
      </c>
      <c r="AI68">
        <v>0</v>
      </c>
      <c r="AJ68">
        <v>1</v>
      </c>
      <c r="AK68">
        <v>1</v>
      </c>
      <c r="AL68">
        <v>0</v>
      </c>
      <c r="AM68">
        <v>5</v>
      </c>
    </row>
    <row r="69" spans="1:39" x14ac:dyDescent="0.2">
      <c r="A69" s="2" t="s">
        <v>49</v>
      </c>
      <c r="B69" s="2" t="s">
        <v>103</v>
      </c>
      <c r="C69" s="2">
        <v>3</v>
      </c>
      <c r="D69" s="2" t="s">
        <v>73</v>
      </c>
      <c r="E69" s="2" t="s">
        <v>74</v>
      </c>
      <c r="F69" s="2" t="s">
        <v>52</v>
      </c>
      <c r="G69" s="2" t="s">
        <v>58</v>
      </c>
      <c r="H69" s="2" t="s">
        <v>54</v>
      </c>
      <c r="I69" s="2" t="s">
        <v>76</v>
      </c>
      <c r="J69" s="2" t="s">
        <v>49</v>
      </c>
      <c r="K69" s="2" t="s">
        <v>61</v>
      </c>
      <c r="M69" s="2" t="s">
        <v>80</v>
      </c>
      <c r="O69" s="40">
        <f t="shared" si="22"/>
        <v>1</v>
      </c>
      <c r="P69" s="40" t="str">
        <f t="shared" si="23"/>
        <v>-1</v>
      </c>
      <c r="Q69" s="40">
        <f t="shared" si="24"/>
        <v>0</v>
      </c>
      <c r="R69" s="40">
        <f t="shared" si="25"/>
        <v>2</v>
      </c>
      <c r="S69" s="40">
        <f t="shared" si="26"/>
        <v>-1</v>
      </c>
      <c r="T69" s="40">
        <f t="shared" si="27"/>
        <v>0</v>
      </c>
      <c r="U69" s="40">
        <f t="shared" si="28"/>
        <v>2</v>
      </c>
      <c r="V69" s="40">
        <f t="shared" si="29"/>
        <v>2</v>
      </c>
      <c r="W69" s="40">
        <f t="shared" si="30"/>
        <v>1</v>
      </c>
      <c r="X69" s="40">
        <f t="shared" si="31"/>
        <v>0</v>
      </c>
      <c r="Y69" s="61">
        <f t="shared" si="32"/>
        <v>7</v>
      </c>
      <c r="Z69">
        <v>3</v>
      </c>
      <c r="AA69" s="12" t="str">
        <f t="shared" si="33"/>
        <v>no</v>
      </c>
      <c r="AC69">
        <v>1</v>
      </c>
      <c r="AD69">
        <v>2</v>
      </c>
      <c r="AE69">
        <v>3</v>
      </c>
      <c r="AF69">
        <v>1</v>
      </c>
      <c r="AG69">
        <v>2</v>
      </c>
      <c r="AH69">
        <v>1</v>
      </c>
      <c r="AI69">
        <v>2</v>
      </c>
      <c r="AJ69">
        <v>3</v>
      </c>
      <c r="AK69">
        <v>1</v>
      </c>
      <c r="AL69">
        <v>1</v>
      </c>
      <c r="AM69">
        <v>17</v>
      </c>
    </row>
    <row r="70" spans="1:39" x14ac:dyDescent="0.2">
      <c r="A70" s="2" t="s">
        <v>49</v>
      </c>
      <c r="B70" s="2" t="s">
        <v>103</v>
      </c>
      <c r="C70" s="2">
        <v>5</v>
      </c>
      <c r="D70" s="2" t="s">
        <v>56</v>
      </c>
      <c r="E70" s="2" t="s">
        <v>149</v>
      </c>
      <c r="F70" s="2" t="s">
        <v>49</v>
      </c>
      <c r="G70" s="2" t="s">
        <v>58</v>
      </c>
      <c r="H70" s="2" t="s">
        <v>89</v>
      </c>
      <c r="I70" s="2" t="s">
        <v>96</v>
      </c>
      <c r="J70" s="2" t="s">
        <v>52</v>
      </c>
      <c r="K70" s="2" t="s">
        <v>90</v>
      </c>
      <c r="M70" s="2" t="s">
        <v>106</v>
      </c>
      <c r="O70" s="40">
        <f t="shared" si="22"/>
        <v>1</v>
      </c>
      <c r="P70" s="40" t="str">
        <f t="shared" si="23"/>
        <v>-1</v>
      </c>
      <c r="Q70" s="40">
        <f t="shared" si="24"/>
        <v>2</v>
      </c>
      <c r="R70" s="40">
        <f t="shared" si="25"/>
        <v>3</v>
      </c>
      <c r="S70" s="40">
        <f t="shared" si="26"/>
        <v>2</v>
      </c>
      <c r="T70" s="40">
        <f t="shared" si="27"/>
        <v>1</v>
      </c>
      <c r="U70" s="40">
        <f t="shared" si="28"/>
        <v>1</v>
      </c>
      <c r="V70" s="40">
        <f t="shared" si="29"/>
        <v>1</v>
      </c>
      <c r="W70" s="40">
        <f t="shared" si="30"/>
        <v>0</v>
      </c>
      <c r="X70" s="40">
        <f t="shared" si="31"/>
        <v>0</v>
      </c>
      <c r="Y70" s="61">
        <f t="shared" si="32"/>
        <v>11</v>
      </c>
      <c r="Z70">
        <v>2</v>
      </c>
      <c r="AA70" s="12" t="str">
        <f t="shared" si="33"/>
        <v>no</v>
      </c>
      <c r="AC70">
        <v>1</v>
      </c>
      <c r="AD70">
        <v>2</v>
      </c>
      <c r="AE70">
        <v>3</v>
      </c>
      <c r="AF70">
        <v>1</v>
      </c>
      <c r="AG70">
        <v>0</v>
      </c>
      <c r="AH70">
        <v>1</v>
      </c>
      <c r="AI70">
        <v>2</v>
      </c>
      <c r="AJ70">
        <v>2</v>
      </c>
      <c r="AK70">
        <v>1</v>
      </c>
      <c r="AL70">
        <v>1</v>
      </c>
      <c r="AM70">
        <v>14</v>
      </c>
    </row>
    <row r="71" spans="1:39" x14ac:dyDescent="0.2">
      <c r="A71" s="2" t="s">
        <v>49</v>
      </c>
      <c r="B71" s="2" t="s">
        <v>103</v>
      </c>
      <c r="C71" s="2">
        <v>2</v>
      </c>
      <c r="D71" s="2" t="s">
        <v>95</v>
      </c>
      <c r="E71" s="2" t="s">
        <v>57</v>
      </c>
      <c r="F71" s="2" t="s">
        <v>52</v>
      </c>
      <c r="G71" s="2" t="s">
        <v>58</v>
      </c>
      <c r="H71" s="2" t="s">
        <v>89</v>
      </c>
      <c r="I71" s="2" t="s">
        <v>96</v>
      </c>
      <c r="J71" s="2" t="s">
        <v>52</v>
      </c>
      <c r="K71" s="2" t="s">
        <v>89</v>
      </c>
      <c r="M71" s="2" t="s">
        <v>80</v>
      </c>
      <c r="O71" s="40">
        <f t="shared" si="22"/>
        <v>1</v>
      </c>
      <c r="P71" s="40" t="str">
        <f t="shared" si="23"/>
        <v>-1</v>
      </c>
      <c r="Q71" s="40">
        <f t="shared" si="24"/>
        <v>0</v>
      </c>
      <c r="R71" s="40">
        <f t="shared" si="25"/>
        <v>1</v>
      </c>
      <c r="S71" s="40">
        <f t="shared" si="26"/>
        <v>0</v>
      </c>
      <c r="T71" s="40">
        <f t="shared" si="27"/>
        <v>0</v>
      </c>
      <c r="U71" s="40">
        <f t="shared" si="28"/>
        <v>1</v>
      </c>
      <c r="V71" s="40">
        <f t="shared" si="29"/>
        <v>1</v>
      </c>
      <c r="W71" s="40">
        <f t="shared" si="30"/>
        <v>0</v>
      </c>
      <c r="X71" s="40">
        <f t="shared" si="31"/>
        <v>2</v>
      </c>
      <c r="Y71" s="61">
        <f t="shared" si="32"/>
        <v>6</v>
      </c>
      <c r="Z71">
        <v>4</v>
      </c>
      <c r="AA71" s="12" t="str">
        <f t="shared" si="33"/>
        <v>no</v>
      </c>
      <c r="AC71">
        <v>1</v>
      </c>
      <c r="AD71">
        <v>2</v>
      </c>
      <c r="AE71">
        <v>1</v>
      </c>
      <c r="AF71">
        <v>2</v>
      </c>
      <c r="AG71">
        <v>0</v>
      </c>
      <c r="AH71">
        <v>0</v>
      </c>
      <c r="AI71">
        <v>0</v>
      </c>
      <c r="AJ71">
        <v>2</v>
      </c>
      <c r="AK71">
        <v>0</v>
      </c>
      <c r="AL71">
        <v>0</v>
      </c>
      <c r="AM71">
        <v>8</v>
      </c>
    </row>
    <row r="72" spans="1:39" x14ac:dyDescent="0.2">
      <c r="A72" s="2" t="s">
        <v>49</v>
      </c>
      <c r="B72" s="2" t="s">
        <v>121</v>
      </c>
      <c r="C72" s="2">
        <v>1</v>
      </c>
      <c r="D72" s="2" t="s">
        <v>88</v>
      </c>
      <c r="E72" s="2" t="s">
        <v>57</v>
      </c>
      <c r="F72" s="2" t="s">
        <v>52</v>
      </c>
      <c r="G72" s="2" t="s">
        <v>58</v>
      </c>
      <c r="H72" s="2" t="s">
        <v>59</v>
      </c>
      <c r="I72" s="2" t="s">
        <v>60</v>
      </c>
      <c r="J72" s="2" t="s">
        <v>49</v>
      </c>
      <c r="K72" s="2" t="s">
        <v>61</v>
      </c>
      <c r="M72" s="2" t="s">
        <v>106</v>
      </c>
      <c r="O72" s="40">
        <f t="shared" si="22"/>
        <v>1</v>
      </c>
      <c r="P72" s="40">
        <f t="shared" si="23"/>
        <v>0</v>
      </c>
      <c r="Q72" s="40">
        <f t="shared" si="24"/>
        <v>0</v>
      </c>
      <c r="R72" s="40">
        <f t="shared" si="25"/>
        <v>0</v>
      </c>
      <c r="S72" s="40">
        <f t="shared" si="26"/>
        <v>0</v>
      </c>
      <c r="T72" s="40">
        <f t="shared" si="27"/>
        <v>0</v>
      </c>
      <c r="U72" s="40">
        <f t="shared" si="28"/>
        <v>0</v>
      </c>
      <c r="V72" s="40">
        <f t="shared" si="29"/>
        <v>0</v>
      </c>
      <c r="W72" s="40">
        <f t="shared" si="30"/>
        <v>1</v>
      </c>
      <c r="X72" s="40">
        <f t="shared" si="31"/>
        <v>0</v>
      </c>
      <c r="Y72" s="61">
        <f t="shared" si="32"/>
        <v>2</v>
      </c>
      <c r="Z72">
        <v>0</v>
      </c>
      <c r="AA72" s="12" t="str">
        <f t="shared" si="33"/>
        <v>no</v>
      </c>
      <c r="AC72">
        <v>0</v>
      </c>
      <c r="AD72">
        <v>0</v>
      </c>
      <c r="AE72">
        <v>0</v>
      </c>
      <c r="AF72">
        <v>0</v>
      </c>
      <c r="AG72">
        <v>-1</v>
      </c>
      <c r="AH72">
        <v>1</v>
      </c>
      <c r="AI72">
        <v>0</v>
      </c>
      <c r="AJ72">
        <v>2</v>
      </c>
      <c r="AK72">
        <v>0</v>
      </c>
      <c r="AL72">
        <v>0</v>
      </c>
      <c r="AM72">
        <v>2</v>
      </c>
    </row>
    <row r="73" spans="1:39" x14ac:dyDescent="0.2">
      <c r="A73" s="2" t="s">
        <v>49</v>
      </c>
      <c r="B73" s="2" t="s">
        <v>121</v>
      </c>
      <c r="C73" s="2">
        <v>3</v>
      </c>
      <c r="D73" s="2" t="s">
        <v>88</v>
      </c>
      <c r="E73" s="2" t="s">
        <v>57</v>
      </c>
      <c r="F73" s="2" t="s">
        <v>49</v>
      </c>
      <c r="G73" s="2" t="s">
        <v>58</v>
      </c>
      <c r="H73" s="2" t="s">
        <v>59</v>
      </c>
      <c r="I73" s="2" t="s">
        <v>163</v>
      </c>
      <c r="J73" s="2" t="s">
        <v>52</v>
      </c>
      <c r="K73" s="2" t="s">
        <v>90</v>
      </c>
      <c r="M73" s="2" t="s">
        <v>80</v>
      </c>
      <c r="O73" s="40">
        <f t="shared" si="22"/>
        <v>1</v>
      </c>
      <c r="P73" s="40">
        <f t="shared" si="23"/>
        <v>0</v>
      </c>
      <c r="Q73" s="40">
        <f t="shared" si="24"/>
        <v>0</v>
      </c>
      <c r="R73" s="40">
        <f t="shared" si="25"/>
        <v>0</v>
      </c>
      <c r="S73" s="40">
        <f t="shared" si="26"/>
        <v>0</v>
      </c>
      <c r="T73" s="40">
        <f t="shared" si="27"/>
        <v>1</v>
      </c>
      <c r="U73" s="40">
        <f t="shared" si="28"/>
        <v>0</v>
      </c>
      <c r="V73" s="40">
        <f t="shared" si="29"/>
        <v>1</v>
      </c>
      <c r="W73" s="40">
        <f t="shared" si="30"/>
        <v>0</v>
      </c>
      <c r="X73" s="40">
        <f t="shared" si="31"/>
        <v>0</v>
      </c>
      <c r="Y73" s="61">
        <f t="shared" si="32"/>
        <v>3</v>
      </c>
      <c r="Z73">
        <v>2</v>
      </c>
      <c r="AA73" s="12" t="str">
        <f t="shared" si="33"/>
        <v>no</v>
      </c>
      <c r="AC73">
        <v>1</v>
      </c>
      <c r="AD73">
        <v>1</v>
      </c>
      <c r="AE73">
        <v>2</v>
      </c>
      <c r="AF73">
        <v>2</v>
      </c>
      <c r="AG73">
        <v>-1</v>
      </c>
      <c r="AH73">
        <v>1</v>
      </c>
      <c r="AI73">
        <v>2</v>
      </c>
      <c r="AJ73">
        <v>1</v>
      </c>
      <c r="AK73">
        <v>1</v>
      </c>
      <c r="AL73">
        <v>0</v>
      </c>
      <c r="AM73">
        <v>10</v>
      </c>
    </row>
    <row r="74" spans="1:39" x14ac:dyDescent="0.2">
      <c r="A74" s="2" t="s">
        <v>49</v>
      </c>
      <c r="B74" s="2" t="s">
        <v>103</v>
      </c>
      <c r="C74" s="2">
        <v>3</v>
      </c>
      <c r="D74" s="2" t="s">
        <v>56</v>
      </c>
      <c r="E74" s="2" t="s">
        <v>57</v>
      </c>
      <c r="F74" s="2" t="s">
        <v>52</v>
      </c>
      <c r="G74" s="2" t="s">
        <v>58</v>
      </c>
      <c r="H74" s="2" t="s">
        <v>89</v>
      </c>
      <c r="I74" s="2" t="s">
        <v>76</v>
      </c>
      <c r="J74" s="2" t="s">
        <v>52</v>
      </c>
      <c r="K74" s="2" t="s">
        <v>90</v>
      </c>
      <c r="M74" s="2" t="s">
        <v>80</v>
      </c>
      <c r="O74" s="40">
        <f t="shared" si="22"/>
        <v>1</v>
      </c>
      <c r="P74" s="40" t="str">
        <f t="shared" si="23"/>
        <v>-1</v>
      </c>
      <c r="Q74" s="40">
        <f t="shared" si="24"/>
        <v>0</v>
      </c>
      <c r="R74" s="40">
        <f t="shared" si="25"/>
        <v>3</v>
      </c>
      <c r="S74" s="40">
        <f t="shared" si="26"/>
        <v>0</v>
      </c>
      <c r="T74" s="40">
        <f t="shared" si="27"/>
        <v>0</v>
      </c>
      <c r="U74" s="40">
        <f t="shared" si="28"/>
        <v>1</v>
      </c>
      <c r="V74" s="40">
        <f t="shared" si="29"/>
        <v>2</v>
      </c>
      <c r="W74" s="40">
        <f t="shared" si="30"/>
        <v>0</v>
      </c>
      <c r="X74" s="40">
        <f t="shared" si="31"/>
        <v>0</v>
      </c>
      <c r="Y74" s="61">
        <f t="shared" si="32"/>
        <v>7</v>
      </c>
      <c r="Z74">
        <v>2</v>
      </c>
      <c r="AA74" s="12" t="str">
        <f t="shared" si="33"/>
        <v>no</v>
      </c>
      <c r="AC74">
        <v>1</v>
      </c>
      <c r="AD74">
        <v>0</v>
      </c>
      <c r="AE74">
        <v>3</v>
      </c>
      <c r="AF74">
        <v>2</v>
      </c>
      <c r="AG74">
        <v>2</v>
      </c>
      <c r="AH74">
        <v>1</v>
      </c>
      <c r="AI74">
        <v>2</v>
      </c>
      <c r="AJ74">
        <v>3</v>
      </c>
      <c r="AK74">
        <v>0</v>
      </c>
      <c r="AL74">
        <v>1</v>
      </c>
      <c r="AM74">
        <v>15</v>
      </c>
    </row>
    <row r="75" spans="1:39" x14ac:dyDescent="0.2">
      <c r="A75" s="2" t="s">
        <v>49</v>
      </c>
      <c r="B75" s="2" t="s">
        <v>55</v>
      </c>
      <c r="C75" s="2">
        <v>1</v>
      </c>
      <c r="D75" s="2" t="s">
        <v>95</v>
      </c>
      <c r="E75" s="2" t="s">
        <v>131</v>
      </c>
      <c r="F75" s="2" t="s">
        <v>49</v>
      </c>
      <c r="G75" s="2" t="s">
        <v>58</v>
      </c>
      <c r="H75" s="2" t="s">
        <v>54</v>
      </c>
      <c r="I75" s="2" t="s">
        <v>76</v>
      </c>
      <c r="J75" s="2" t="s">
        <v>49</v>
      </c>
      <c r="K75" s="2" t="s">
        <v>90</v>
      </c>
      <c r="M75" s="2" t="s">
        <v>80</v>
      </c>
      <c r="O75" s="40">
        <f t="shared" si="22"/>
        <v>1</v>
      </c>
      <c r="P75" s="40">
        <f t="shared" si="23"/>
        <v>2</v>
      </c>
      <c r="Q75" s="40">
        <f t="shared" si="24"/>
        <v>0</v>
      </c>
      <c r="R75" s="40">
        <f t="shared" si="25"/>
        <v>1</v>
      </c>
      <c r="S75" s="40">
        <f t="shared" si="26"/>
        <v>1</v>
      </c>
      <c r="T75" s="40">
        <f t="shared" si="27"/>
        <v>1</v>
      </c>
      <c r="U75" s="40">
        <f t="shared" si="28"/>
        <v>2</v>
      </c>
      <c r="V75" s="40">
        <f t="shared" si="29"/>
        <v>2</v>
      </c>
      <c r="W75" s="40">
        <f t="shared" si="30"/>
        <v>1</v>
      </c>
      <c r="X75" s="40">
        <f t="shared" si="31"/>
        <v>0</v>
      </c>
      <c r="Y75" s="61">
        <f t="shared" si="32"/>
        <v>11</v>
      </c>
      <c r="Z75">
        <v>2</v>
      </c>
      <c r="AA75" s="12" t="str">
        <f t="shared" si="33"/>
        <v>no</v>
      </c>
      <c r="AC75">
        <v>1</v>
      </c>
      <c r="AD75">
        <v>1</v>
      </c>
      <c r="AE75">
        <v>0</v>
      </c>
      <c r="AF75">
        <v>2</v>
      </c>
      <c r="AG75">
        <v>-2</v>
      </c>
      <c r="AH75">
        <v>1</v>
      </c>
      <c r="AI75">
        <v>0</v>
      </c>
      <c r="AJ75">
        <v>1</v>
      </c>
      <c r="AK75">
        <v>1</v>
      </c>
      <c r="AL75">
        <v>0</v>
      </c>
      <c r="AM75">
        <v>5</v>
      </c>
    </row>
    <row r="76" spans="1:39" x14ac:dyDescent="0.2">
      <c r="A76" s="2" t="s">
        <v>49</v>
      </c>
      <c r="B76" s="2" t="s">
        <v>103</v>
      </c>
      <c r="C76" s="2">
        <v>3</v>
      </c>
      <c r="D76" s="2" t="s">
        <v>73</v>
      </c>
      <c r="E76" s="2" t="s">
        <v>74</v>
      </c>
      <c r="F76" s="2" t="s">
        <v>52</v>
      </c>
      <c r="G76" s="2" t="s">
        <v>58</v>
      </c>
      <c r="H76" s="2" t="s">
        <v>89</v>
      </c>
      <c r="I76" s="2" t="s">
        <v>163</v>
      </c>
      <c r="J76" s="2" t="s">
        <v>49</v>
      </c>
      <c r="K76" s="2" t="s">
        <v>90</v>
      </c>
      <c r="M76" s="2" t="s">
        <v>65</v>
      </c>
      <c r="O76" s="40">
        <f t="shared" si="22"/>
        <v>1</v>
      </c>
      <c r="P76" s="40" t="str">
        <f t="shared" si="23"/>
        <v>-1</v>
      </c>
      <c r="Q76" s="40">
        <f t="shared" si="24"/>
        <v>0</v>
      </c>
      <c r="R76" s="40">
        <f t="shared" si="25"/>
        <v>2</v>
      </c>
      <c r="S76" s="40">
        <f t="shared" si="26"/>
        <v>-1</v>
      </c>
      <c r="T76" s="40">
        <f t="shared" si="27"/>
        <v>0</v>
      </c>
      <c r="U76" s="40">
        <f t="shared" si="28"/>
        <v>1</v>
      </c>
      <c r="V76" s="40">
        <f t="shared" si="29"/>
        <v>1</v>
      </c>
      <c r="W76" s="40">
        <f t="shared" si="30"/>
        <v>1</v>
      </c>
      <c r="X76" s="40">
        <f t="shared" si="31"/>
        <v>0</v>
      </c>
      <c r="Y76" s="61">
        <f t="shared" si="32"/>
        <v>5</v>
      </c>
      <c r="Z76">
        <v>4</v>
      </c>
      <c r="AA76" s="12" t="str">
        <f t="shared" si="33"/>
        <v>no</v>
      </c>
      <c r="AC76">
        <v>1</v>
      </c>
      <c r="AD76">
        <v>1</v>
      </c>
      <c r="AE76">
        <v>2</v>
      </c>
      <c r="AF76">
        <v>3</v>
      </c>
      <c r="AG76">
        <v>1</v>
      </c>
      <c r="AH76">
        <v>1</v>
      </c>
      <c r="AI76">
        <v>1</v>
      </c>
      <c r="AJ76">
        <v>2</v>
      </c>
      <c r="AK76">
        <v>0</v>
      </c>
      <c r="AL76">
        <v>0</v>
      </c>
      <c r="AM76">
        <v>12</v>
      </c>
    </row>
    <row r="77" spans="1:39" x14ac:dyDescent="0.2">
      <c r="A77" s="2" t="s">
        <v>52</v>
      </c>
      <c r="B77" s="2" t="s">
        <v>121</v>
      </c>
      <c r="C77" s="2">
        <v>1</v>
      </c>
      <c r="D77" s="2" t="s">
        <v>88</v>
      </c>
      <c r="E77" s="2" t="s">
        <v>57</v>
      </c>
      <c r="F77" s="2" t="s">
        <v>52</v>
      </c>
      <c r="G77" s="2" t="s">
        <v>75</v>
      </c>
      <c r="H77" s="2" t="s">
        <v>59</v>
      </c>
      <c r="I77" s="2" t="s">
        <v>96</v>
      </c>
      <c r="J77" s="2" t="s">
        <v>52</v>
      </c>
      <c r="K77" s="2" t="s">
        <v>61</v>
      </c>
      <c r="M77" s="2" t="s">
        <v>106</v>
      </c>
      <c r="O77" s="40">
        <f t="shared" si="22"/>
        <v>0</v>
      </c>
      <c r="P77" s="40">
        <f t="shared" si="23"/>
        <v>0</v>
      </c>
      <c r="Q77" s="40">
        <f t="shared" si="24"/>
        <v>0</v>
      </c>
      <c r="R77" s="40">
        <f t="shared" si="25"/>
        <v>0</v>
      </c>
      <c r="S77" s="40">
        <f t="shared" si="26"/>
        <v>0</v>
      </c>
      <c r="T77" s="40">
        <f t="shared" si="27"/>
        <v>0</v>
      </c>
      <c r="U77" s="40">
        <f t="shared" si="28"/>
        <v>0</v>
      </c>
      <c r="V77" s="40">
        <f t="shared" si="29"/>
        <v>1</v>
      </c>
      <c r="W77" s="40">
        <f t="shared" si="30"/>
        <v>0</v>
      </c>
      <c r="X77" s="40">
        <f t="shared" si="31"/>
        <v>0</v>
      </c>
      <c r="Y77" s="61">
        <f t="shared" si="32"/>
        <v>1</v>
      </c>
      <c r="Z77">
        <v>3</v>
      </c>
      <c r="AA77" s="12" t="str">
        <f t="shared" si="33"/>
        <v>no</v>
      </c>
      <c r="AC77">
        <v>1</v>
      </c>
      <c r="AD77">
        <v>2</v>
      </c>
      <c r="AE77">
        <v>0</v>
      </c>
      <c r="AF77">
        <v>0</v>
      </c>
      <c r="AG77">
        <v>0</v>
      </c>
      <c r="AH77">
        <v>0</v>
      </c>
      <c r="AI77">
        <v>0</v>
      </c>
      <c r="AJ77">
        <v>1</v>
      </c>
      <c r="AK77">
        <v>0</v>
      </c>
      <c r="AL77">
        <v>1</v>
      </c>
      <c r="AM77">
        <v>5</v>
      </c>
    </row>
    <row r="78" spans="1:39" x14ac:dyDescent="0.2">
      <c r="A78" s="2" t="s">
        <v>49</v>
      </c>
      <c r="B78" s="2" t="s">
        <v>121</v>
      </c>
      <c r="C78" s="2">
        <v>1</v>
      </c>
      <c r="D78" s="2" t="s">
        <v>73</v>
      </c>
      <c r="E78" s="2" t="s">
        <v>109</v>
      </c>
      <c r="F78" s="2" t="s">
        <v>52</v>
      </c>
      <c r="G78" s="2" t="s">
        <v>58</v>
      </c>
      <c r="H78" s="2" t="s">
        <v>59</v>
      </c>
      <c r="I78" s="2" t="s">
        <v>163</v>
      </c>
      <c r="J78" s="2" t="s">
        <v>49</v>
      </c>
      <c r="K78" s="2" t="s">
        <v>61</v>
      </c>
      <c r="M78" s="2" t="s">
        <v>80</v>
      </c>
      <c r="O78" s="40">
        <f t="shared" si="22"/>
        <v>1</v>
      </c>
      <c r="P78" s="40">
        <f t="shared" si="23"/>
        <v>0</v>
      </c>
      <c r="Q78" s="40">
        <f t="shared" si="24"/>
        <v>0</v>
      </c>
      <c r="R78" s="40">
        <f t="shared" si="25"/>
        <v>2</v>
      </c>
      <c r="S78" s="40">
        <f t="shared" si="26"/>
        <v>-2</v>
      </c>
      <c r="T78" s="40">
        <f t="shared" si="27"/>
        <v>0</v>
      </c>
      <c r="U78" s="40">
        <f t="shared" si="28"/>
        <v>0</v>
      </c>
      <c r="V78" s="40">
        <f t="shared" si="29"/>
        <v>1</v>
      </c>
      <c r="W78" s="40">
        <f t="shared" si="30"/>
        <v>1</v>
      </c>
      <c r="X78" s="40">
        <f t="shared" si="31"/>
        <v>0</v>
      </c>
      <c r="Y78" s="61">
        <f t="shared" si="32"/>
        <v>3</v>
      </c>
      <c r="Z78">
        <v>2</v>
      </c>
      <c r="AA78" s="12" t="str">
        <f t="shared" si="33"/>
        <v>no</v>
      </c>
      <c r="AC78">
        <v>1</v>
      </c>
      <c r="AD78">
        <v>1</v>
      </c>
      <c r="AE78">
        <v>2</v>
      </c>
      <c r="AF78">
        <v>3</v>
      </c>
      <c r="AG78">
        <v>1</v>
      </c>
      <c r="AH78">
        <v>1</v>
      </c>
      <c r="AI78">
        <v>1</v>
      </c>
      <c r="AJ78">
        <v>1</v>
      </c>
      <c r="AK78">
        <v>0</v>
      </c>
      <c r="AL78">
        <v>1</v>
      </c>
      <c r="AM78">
        <v>12</v>
      </c>
    </row>
    <row r="79" spans="1:39" x14ac:dyDescent="0.2">
      <c r="A79" s="2" t="s">
        <v>49</v>
      </c>
      <c r="B79" s="2" t="s">
        <v>103</v>
      </c>
      <c r="C79" s="2">
        <v>1</v>
      </c>
      <c r="D79" s="2" t="s">
        <v>73</v>
      </c>
      <c r="E79" s="2" t="s">
        <v>57</v>
      </c>
      <c r="F79" s="2" t="s">
        <v>52</v>
      </c>
      <c r="G79" s="2" t="s">
        <v>58</v>
      </c>
      <c r="H79" s="2" t="s">
        <v>59</v>
      </c>
      <c r="I79" s="2" t="s">
        <v>60</v>
      </c>
      <c r="J79" s="2" t="s">
        <v>49</v>
      </c>
      <c r="K79" s="2" t="s">
        <v>61</v>
      </c>
      <c r="M79" s="2" t="s">
        <v>80</v>
      </c>
      <c r="O79" s="40">
        <f t="shared" si="22"/>
        <v>1</v>
      </c>
      <c r="P79" s="40" t="str">
        <f t="shared" si="23"/>
        <v>-1</v>
      </c>
      <c r="Q79" s="40">
        <f t="shared" si="24"/>
        <v>0</v>
      </c>
      <c r="R79" s="40">
        <f t="shared" si="25"/>
        <v>2</v>
      </c>
      <c r="S79" s="40">
        <f t="shared" si="26"/>
        <v>0</v>
      </c>
      <c r="T79" s="40">
        <f t="shared" si="27"/>
        <v>0</v>
      </c>
      <c r="U79" s="40">
        <f t="shared" si="28"/>
        <v>0</v>
      </c>
      <c r="V79" s="40">
        <f t="shared" si="29"/>
        <v>0</v>
      </c>
      <c r="W79" s="40">
        <f t="shared" si="30"/>
        <v>1</v>
      </c>
      <c r="X79" s="40">
        <f t="shared" si="31"/>
        <v>0</v>
      </c>
      <c r="Y79" s="61">
        <f t="shared" si="32"/>
        <v>4</v>
      </c>
      <c r="Z79">
        <v>0</v>
      </c>
      <c r="AA79" s="12" t="str">
        <f t="shared" si="33"/>
        <v>no</v>
      </c>
      <c r="AC79">
        <v>1</v>
      </c>
      <c r="AD79">
        <v>2</v>
      </c>
      <c r="AE79">
        <v>0</v>
      </c>
      <c r="AF79">
        <v>2</v>
      </c>
      <c r="AG79">
        <v>1</v>
      </c>
      <c r="AH79">
        <v>0</v>
      </c>
      <c r="AI79">
        <v>1</v>
      </c>
      <c r="AJ79">
        <v>2</v>
      </c>
      <c r="AK79">
        <v>1</v>
      </c>
      <c r="AL79">
        <v>2</v>
      </c>
      <c r="AM79">
        <v>12</v>
      </c>
    </row>
    <row r="80" spans="1:39" x14ac:dyDescent="0.2">
      <c r="A80" s="2" t="s">
        <v>49</v>
      </c>
      <c r="B80" s="2" t="s">
        <v>55</v>
      </c>
      <c r="C80" s="2">
        <v>4</v>
      </c>
      <c r="D80" s="2" t="s">
        <v>73</v>
      </c>
      <c r="E80" s="2" t="s">
        <v>74</v>
      </c>
      <c r="F80" s="2" t="s">
        <v>49</v>
      </c>
      <c r="G80" s="2" t="s">
        <v>58</v>
      </c>
      <c r="H80" s="2" t="s">
        <v>89</v>
      </c>
      <c r="I80" s="2" t="s">
        <v>116</v>
      </c>
      <c r="J80" s="2" t="s">
        <v>49</v>
      </c>
      <c r="K80" s="2" t="s">
        <v>117</v>
      </c>
      <c r="M80" s="2" t="s">
        <v>80</v>
      </c>
      <c r="O80" s="40">
        <f t="shared" si="22"/>
        <v>1</v>
      </c>
      <c r="P80" s="40">
        <f t="shared" si="23"/>
        <v>2</v>
      </c>
      <c r="Q80" s="40">
        <f t="shared" si="24"/>
        <v>1</v>
      </c>
      <c r="R80" s="40">
        <f t="shared" si="25"/>
        <v>2</v>
      </c>
      <c r="S80" s="40">
        <f t="shared" si="26"/>
        <v>-1</v>
      </c>
      <c r="T80" s="40">
        <f t="shared" si="27"/>
        <v>1</v>
      </c>
      <c r="U80" s="40">
        <f t="shared" si="28"/>
        <v>1</v>
      </c>
      <c r="V80" s="40">
        <f t="shared" si="29"/>
        <v>3</v>
      </c>
      <c r="W80" s="40">
        <f t="shared" si="30"/>
        <v>1</v>
      </c>
      <c r="X80" s="40">
        <f t="shared" si="31"/>
        <v>1</v>
      </c>
      <c r="Y80" s="61">
        <f t="shared" si="32"/>
        <v>12</v>
      </c>
      <c r="Z80">
        <v>3</v>
      </c>
      <c r="AA80" s="12" t="str">
        <f t="shared" si="33"/>
        <v>no</v>
      </c>
      <c r="AC80">
        <v>1</v>
      </c>
      <c r="AD80">
        <v>0</v>
      </c>
      <c r="AE80">
        <v>0</v>
      </c>
      <c r="AF80">
        <v>3</v>
      </c>
      <c r="AG80">
        <v>-1</v>
      </c>
      <c r="AH80">
        <v>0</v>
      </c>
      <c r="AI80">
        <v>1</v>
      </c>
      <c r="AJ80">
        <v>0</v>
      </c>
      <c r="AK80">
        <v>1</v>
      </c>
      <c r="AL80">
        <v>0</v>
      </c>
      <c r="AM80">
        <v>5</v>
      </c>
    </row>
    <row r="81" spans="1:39" x14ac:dyDescent="0.2">
      <c r="A81" s="2" t="s">
        <v>49</v>
      </c>
      <c r="B81" s="2" t="s">
        <v>72</v>
      </c>
      <c r="C81" s="2">
        <v>2</v>
      </c>
      <c r="D81" s="2" t="s">
        <v>73</v>
      </c>
      <c r="E81" s="2" t="s">
        <v>149</v>
      </c>
      <c r="F81" s="2" t="s">
        <v>52</v>
      </c>
      <c r="G81" s="2" t="s">
        <v>58</v>
      </c>
      <c r="H81" s="2" t="s">
        <v>59</v>
      </c>
      <c r="I81" s="2" t="s">
        <v>76</v>
      </c>
      <c r="J81" s="2" t="s">
        <v>52</v>
      </c>
      <c r="K81" s="2" t="s">
        <v>61</v>
      </c>
      <c r="M81" s="2" t="s">
        <v>80</v>
      </c>
      <c r="O81" s="40">
        <f t="shared" si="22"/>
        <v>1</v>
      </c>
      <c r="P81" s="40">
        <f t="shared" si="23"/>
        <v>1</v>
      </c>
      <c r="Q81" s="40">
        <f t="shared" si="24"/>
        <v>0</v>
      </c>
      <c r="R81" s="40">
        <f t="shared" si="25"/>
        <v>2</v>
      </c>
      <c r="S81" s="40">
        <f t="shared" si="26"/>
        <v>2</v>
      </c>
      <c r="T81" s="40">
        <f t="shared" si="27"/>
        <v>0</v>
      </c>
      <c r="U81" s="40">
        <f t="shared" si="28"/>
        <v>0</v>
      </c>
      <c r="V81" s="40">
        <f t="shared" si="29"/>
        <v>2</v>
      </c>
      <c r="W81" s="40">
        <f t="shared" si="30"/>
        <v>0</v>
      </c>
      <c r="X81" s="40">
        <f t="shared" si="31"/>
        <v>0</v>
      </c>
      <c r="Y81" s="61">
        <f t="shared" si="32"/>
        <v>8</v>
      </c>
      <c r="Z81">
        <v>3</v>
      </c>
      <c r="AA81" s="12" t="str">
        <f t="shared" si="33"/>
        <v>no</v>
      </c>
      <c r="AC81">
        <v>1</v>
      </c>
      <c r="AD81">
        <v>2</v>
      </c>
      <c r="AE81">
        <v>1</v>
      </c>
      <c r="AF81">
        <v>1</v>
      </c>
      <c r="AG81">
        <v>-1</v>
      </c>
      <c r="AH81">
        <v>1</v>
      </c>
      <c r="AI81">
        <v>1</v>
      </c>
      <c r="AJ81">
        <v>1</v>
      </c>
      <c r="AK81">
        <v>1</v>
      </c>
      <c r="AL81">
        <v>1</v>
      </c>
      <c r="AM81">
        <v>9</v>
      </c>
    </row>
    <row r="82" spans="1:39" x14ac:dyDescent="0.2">
      <c r="A82" s="2" t="s">
        <v>49</v>
      </c>
      <c r="B82" s="2" t="s">
        <v>148</v>
      </c>
      <c r="C82" s="2">
        <v>3</v>
      </c>
      <c r="D82" s="2" t="s">
        <v>95</v>
      </c>
      <c r="E82" s="2" t="s">
        <v>109</v>
      </c>
      <c r="F82" s="2" t="s">
        <v>52</v>
      </c>
      <c r="G82" s="2" t="s">
        <v>58</v>
      </c>
      <c r="H82" s="2" t="s">
        <v>59</v>
      </c>
      <c r="I82" s="2" t="s">
        <v>96</v>
      </c>
      <c r="J82" s="2" t="s">
        <v>49</v>
      </c>
      <c r="K82" s="2" t="s">
        <v>90</v>
      </c>
      <c r="M82" s="2" t="s">
        <v>80</v>
      </c>
      <c r="O82" s="40">
        <f t="shared" si="22"/>
        <v>1</v>
      </c>
      <c r="P82" s="40">
        <f t="shared" si="23"/>
        <v>3</v>
      </c>
      <c r="Q82" s="40">
        <f t="shared" si="24"/>
        <v>0</v>
      </c>
      <c r="R82" s="40">
        <f t="shared" si="25"/>
        <v>1</v>
      </c>
      <c r="S82" s="40">
        <f t="shared" si="26"/>
        <v>-2</v>
      </c>
      <c r="T82" s="40">
        <f t="shared" si="27"/>
        <v>0</v>
      </c>
      <c r="U82" s="40">
        <f t="shared" si="28"/>
        <v>0</v>
      </c>
      <c r="V82" s="40">
        <f t="shared" si="29"/>
        <v>1</v>
      </c>
      <c r="W82" s="40">
        <f t="shared" si="30"/>
        <v>1</v>
      </c>
      <c r="X82" s="40">
        <f t="shared" si="31"/>
        <v>0</v>
      </c>
      <c r="Y82" s="61">
        <f t="shared" si="32"/>
        <v>5</v>
      </c>
      <c r="Z82">
        <v>1</v>
      </c>
      <c r="AA82" s="12" t="str">
        <f t="shared" si="33"/>
        <v>no</v>
      </c>
      <c r="AC82">
        <v>1</v>
      </c>
      <c r="AD82">
        <v>0</v>
      </c>
      <c r="AE82">
        <v>0</v>
      </c>
      <c r="AF82">
        <v>2</v>
      </c>
      <c r="AG82">
        <v>0</v>
      </c>
      <c r="AH82">
        <v>0</v>
      </c>
      <c r="AI82">
        <v>0</v>
      </c>
      <c r="AJ82">
        <v>2</v>
      </c>
      <c r="AK82">
        <v>0</v>
      </c>
      <c r="AL82">
        <v>2</v>
      </c>
      <c r="AM82">
        <v>7</v>
      </c>
    </row>
    <row r="83" spans="1:39" x14ac:dyDescent="0.2">
      <c r="A83" s="2" t="s">
        <v>52</v>
      </c>
      <c r="B83" s="2" t="s">
        <v>72</v>
      </c>
      <c r="C83" s="2">
        <v>2</v>
      </c>
      <c r="D83" s="2" t="s">
        <v>88</v>
      </c>
      <c r="E83" s="2" t="s">
        <v>74</v>
      </c>
      <c r="F83" s="2" t="s">
        <v>52</v>
      </c>
      <c r="G83" s="2" t="s">
        <v>273</v>
      </c>
      <c r="H83" s="2" t="s">
        <v>59</v>
      </c>
      <c r="J83" s="2" t="s">
        <v>52</v>
      </c>
      <c r="K83" s="2" t="s">
        <v>61</v>
      </c>
      <c r="M83" s="2" t="s">
        <v>106</v>
      </c>
      <c r="O83" s="40">
        <f t="shared" si="22"/>
        <v>0</v>
      </c>
      <c r="P83" s="40">
        <f t="shared" si="23"/>
        <v>1</v>
      </c>
      <c r="Q83" s="40">
        <f t="shared" si="24"/>
        <v>0</v>
      </c>
      <c r="R83" s="40">
        <f t="shared" si="25"/>
        <v>0</v>
      </c>
      <c r="S83" s="40">
        <f t="shared" si="26"/>
        <v>-1</v>
      </c>
      <c r="T83" s="40">
        <f t="shared" si="27"/>
        <v>0</v>
      </c>
      <c r="U83" s="40">
        <f t="shared" si="28"/>
        <v>0</v>
      </c>
      <c r="V83" s="40" t="str">
        <f t="shared" si="29"/>
        <v>NO</v>
      </c>
      <c r="W83" s="40">
        <f t="shared" si="30"/>
        <v>0</v>
      </c>
      <c r="X83" s="40">
        <f t="shared" si="31"/>
        <v>0</v>
      </c>
      <c r="Y83" s="61">
        <f t="shared" si="32"/>
        <v>0</v>
      </c>
      <c r="Z83">
        <v>3</v>
      </c>
      <c r="AA83" s="12" t="str">
        <f t="shared" si="33"/>
        <v>no</v>
      </c>
      <c r="AC83">
        <v>1</v>
      </c>
      <c r="AD83">
        <v>1</v>
      </c>
      <c r="AE83">
        <v>0</v>
      </c>
      <c r="AF83">
        <v>0</v>
      </c>
      <c r="AG83">
        <v>0</v>
      </c>
      <c r="AH83">
        <v>1</v>
      </c>
      <c r="AI83">
        <v>0</v>
      </c>
      <c r="AJ83">
        <v>0</v>
      </c>
      <c r="AK83">
        <v>0</v>
      </c>
      <c r="AL83">
        <v>0</v>
      </c>
      <c r="AM83">
        <v>3</v>
      </c>
    </row>
    <row r="84" spans="1:39" x14ac:dyDescent="0.2">
      <c r="A84" s="2" t="s">
        <v>49</v>
      </c>
      <c r="B84" s="2" t="s">
        <v>55</v>
      </c>
      <c r="C84" s="2">
        <v>6</v>
      </c>
      <c r="D84" s="2" t="s">
        <v>95</v>
      </c>
      <c r="E84" s="2" t="s">
        <v>149</v>
      </c>
      <c r="F84" s="2" t="s">
        <v>49</v>
      </c>
      <c r="G84" s="2" t="s">
        <v>75</v>
      </c>
      <c r="H84" s="2" t="s">
        <v>54</v>
      </c>
      <c r="I84" s="2" t="s">
        <v>132</v>
      </c>
      <c r="J84" s="2" t="s">
        <v>49</v>
      </c>
      <c r="K84" s="2" t="s">
        <v>117</v>
      </c>
      <c r="M84" s="2" t="s">
        <v>80</v>
      </c>
      <c r="O84" s="40">
        <f t="shared" si="22"/>
        <v>1</v>
      </c>
      <c r="P84" s="40">
        <f t="shared" si="23"/>
        <v>2</v>
      </c>
      <c r="Q84" s="40">
        <f t="shared" si="24"/>
        <v>3</v>
      </c>
      <c r="R84" s="40">
        <f t="shared" si="25"/>
        <v>1</v>
      </c>
      <c r="S84" s="40">
        <f t="shared" si="26"/>
        <v>2</v>
      </c>
      <c r="T84" s="40">
        <f t="shared" si="27"/>
        <v>1</v>
      </c>
      <c r="U84" s="40">
        <f t="shared" si="28"/>
        <v>2</v>
      </c>
      <c r="V84" s="40">
        <f t="shared" si="29"/>
        <v>3</v>
      </c>
      <c r="W84" s="40">
        <f t="shared" si="30"/>
        <v>1</v>
      </c>
      <c r="X84" s="40">
        <f t="shared" si="31"/>
        <v>1</v>
      </c>
      <c r="Y84" s="61">
        <f t="shared" si="32"/>
        <v>17</v>
      </c>
      <c r="Z84">
        <v>5</v>
      </c>
      <c r="AA84" s="12" t="str">
        <f t="shared" si="33"/>
        <v>both addictions</v>
      </c>
      <c r="AC84">
        <v>1</v>
      </c>
      <c r="AD84">
        <v>2</v>
      </c>
      <c r="AE84">
        <v>3</v>
      </c>
      <c r="AF84">
        <v>1</v>
      </c>
      <c r="AG84">
        <v>2</v>
      </c>
      <c r="AH84">
        <v>1</v>
      </c>
      <c r="AI84">
        <v>2</v>
      </c>
      <c r="AJ84">
        <v>3</v>
      </c>
      <c r="AK84">
        <v>0</v>
      </c>
      <c r="AL84">
        <v>2</v>
      </c>
      <c r="AM84">
        <v>17</v>
      </c>
    </row>
    <row r="85" spans="1:39" x14ac:dyDescent="0.2">
      <c r="A85" s="2" t="s">
        <v>49</v>
      </c>
      <c r="B85" s="2" t="s">
        <v>55</v>
      </c>
      <c r="C85" s="2">
        <v>6</v>
      </c>
      <c r="D85" s="2" t="s">
        <v>95</v>
      </c>
      <c r="E85" s="2" t="s">
        <v>57</v>
      </c>
      <c r="F85" s="2" t="s">
        <v>49</v>
      </c>
      <c r="G85" s="2" t="s">
        <v>75</v>
      </c>
      <c r="H85" s="2" t="s">
        <v>54</v>
      </c>
      <c r="I85" s="2" t="s">
        <v>136</v>
      </c>
      <c r="J85" s="2" t="s">
        <v>49</v>
      </c>
      <c r="K85" s="2" t="s">
        <v>117</v>
      </c>
      <c r="M85" s="2" t="s">
        <v>80</v>
      </c>
      <c r="O85" s="40">
        <f t="shared" si="22"/>
        <v>1</v>
      </c>
      <c r="P85" s="40">
        <f t="shared" si="23"/>
        <v>2</v>
      </c>
      <c r="Q85" s="40">
        <f t="shared" si="24"/>
        <v>3</v>
      </c>
      <c r="R85" s="40">
        <f t="shared" si="25"/>
        <v>1</v>
      </c>
      <c r="S85" s="40">
        <f t="shared" si="26"/>
        <v>0</v>
      </c>
      <c r="T85" s="40">
        <f t="shared" si="27"/>
        <v>1</v>
      </c>
      <c r="U85" s="40">
        <f t="shared" si="28"/>
        <v>2</v>
      </c>
      <c r="V85" s="40">
        <f t="shared" si="29"/>
        <v>2</v>
      </c>
      <c r="W85" s="40">
        <f t="shared" si="30"/>
        <v>1</v>
      </c>
      <c r="X85" s="40">
        <f t="shared" si="31"/>
        <v>1</v>
      </c>
      <c r="Y85" s="61">
        <f t="shared" si="32"/>
        <v>14</v>
      </c>
      <c r="Z85">
        <v>3</v>
      </c>
      <c r="AA85" s="12" t="str">
        <f t="shared" si="33"/>
        <v>no</v>
      </c>
      <c r="AC85">
        <v>0</v>
      </c>
      <c r="AD85">
        <v>0</v>
      </c>
      <c r="AE85">
        <v>0</v>
      </c>
      <c r="AF85">
        <v>3</v>
      </c>
      <c r="AG85">
        <v>-1</v>
      </c>
      <c r="AH85">
        <v>0</v>
      </c>
      <c r="AI85">
        <v>0</v>
      </c>
      <c r="AJ85">
        <v>1</v>
      </c>
      <c r="AK85">
        <v>0</v>
      </c>
      <c r="AL85">
        <v>0</v>
      </c>
      <c r="AM85">
        <v>3</v>
      </c>
    </row>
    <row r="86" spans="1:39" x14ac:dyDescent="0.2">
      <c r="A86" s="2" t="s">
        <v>49</v>
      </c>
      <c r="B86" s="2" t="s">
        <v>55</v>
      </c>
      <c r="C86" s="2">
        <v>4</v>
      </c>
      <c r="D86" s="2" t="s">
        <v>73</v>
      </c>
      <c r="E86" s="2" t="s">
        <v>57</v>
      </c>
      <c r="F86" s="2" t="s">
        <v>52</v>
      </c>
      <c r="G86" s="2" t="s">
        <v>58</v>
      </c>
      <c r="H86" s="2" t="s">
        <v>59</v>
      </c>
      <c r="I86" s="2" t="s">
        <v>76</v>
      </c>
      <c r="J86" s="2" t="s">
        <v>52</v>
      </c>
      <c r="K86" s="2" t="s">
        <v>90</v>
      </c>
      <c r="M86" s="2" t="s">
        <v>80</v>
      </c>
      <c r="O86" s="40">
        <f t="shared" si="22"/>
        <v>1</v>
      </c>
      <c r="P86" s="40">
        <f t="shared" si="23"/>
        <v>2</v>
      </c>
      <c r="Q86" s="40">
        <f t="shared" si="24"/>
        <v>1</v>
      </c>
      <c r="R86" s="40">
        <f t="shared" si="25"/>
        <v>2</v>
      </c>
      <c r="S86" s="40">
        <f t="shared" si="26"/>
        <v>0</v>
      </c>
      <c r="T86" s="40">
        <f t="shared" si="27"/>
        <v>0</v>
      </c>
      <c r="U86" s="40">
        <f t="shared" si="28"/>
        <v>0</v>
      </c>
      <c r="V86" s="40">
        <f t="shared" si="29"/>
        <v>2</v>
      </c>
      <c r="W86" s="40">
        <f t="shared" si="30"/>
        <v>0</v>
      </c>
      <c r="X86" s="40">
        <f t="shared" si="31"/>
        <v>0</v>
      </c>
      <c r="Y86" s="61">
        <f t="shared" si="32"/>
        <v>8</v>
      </c>
      <c r="Z86">
        <v>2</v>
      </c>
      <c r="AA86" s="12" t="str">
        <f t="shared" si="33"/>
        <v>no</v>
      </c>
      <c r="AC86">
        <v>0</v>
      </c>
      <c r="AD86">
        <v>0</v>
      </c>
      <c r="AE86">
        <v>0</v>
      </c>
      <c r="AF86">
        <v>0</v>
      </c>
      <c r="AG86">
        <v>0</v>
      </c>
      <c r="AH86">
        <v>0</v>
      </c>
      <c r="AI86">
        <v>0</v>
      </c>
      <c r="AJ86" t="s">
        <v>416</v>
      </c>
      <c r="AK86">
        <v>0</v>
      </c>
      <c r="AL86">
        <v>0</v>
      </c>
      <c r="AM86">
        <v>0</v>
      </c>
    </row>
    <row r="87" spans="1:39" x14ac:dyDescent="0.2">
      <c r="A87" s="2" t="s">
        <v>52</v>
      </c>
      <c r="B87" s="2" t="s">
        <v>121</v>
      </c>
      <c r="C87" s="2">
        <v>3</v>
      </c>
      <c r="D87" s="2" t="s">
        <v>88</v>
      </c>
      <c r="E87" s="2" t="s">
        <v>74</v>
      </c>
      <c r="F87" s="2" t="s">
        <v>49</v>
      </c>
      <c r="G87" s="2" t="s">
        <v>186</v>
      </c>
      <c r="H87" s="2" t="s">
        <v>59</v>
      </c>
      <c r="I87" s="2" t="s">
        <v>76</v>
      </c>
      <c r="J87" s="2" t="s">
        <v>52</v>
      </c>
      <c r="K87" s="2" t="s">
        <v>90</v>
      </c>
      <c r="M87" s="2" t="s">
        <v>80</v>
      </c>
      <c r="O87" s="40">
        <f t="shared" si="22"/>
        <v>0</v>
      </c>
      <c r="P87" s="40">
        <f t="shared" si="23"/>
        <v>0</v>
      </c>
      <c r="Q87" s="40">
        <f t="shared" si="24"/>
        <v>0</v>
      </c>
      <c r="R87" s="40">
        <f t="shared" si="25"/>
        <v>0</v>
      </c>
      <c r="S87" s="40">
        <f t="shared" si="26"/>
        <v>-1</v>
      </c>
      <c r="T87" s="40">
        <f t="shared" si="27"/>
        <v>1</v>
      </c>
      <c r="U87" s="40">
        <f t="shared" si="28"/>
        <v>0</v>
      </c>
      <c r="V87" s="40">
        <f t="shared" si="29"/>
        <v>2</v>
      </c>
      <c r="W87" s="40">
        <f t="shared" si="30"/>
        <v>0</v>
      </c>
      <c r="X87" s="40">
        <f t="shared" si="31"/>
        <v>0</v>
      </c>
      <c r="Y87" s="61">
        <f t="shared" si="32"/>
        <v>2</v>
      </c>
      <c r="Z87">
        <v>3</v>
      </c>
      <c r="AA87" s="12" t="str">
        <f t="shared" si="33"/>
        <v>no</v>
      </c>
      <c r="AC87">
        <v>1</v>
      </c>
      <c r="AD87">
        <v>0</v>
      </c>
      <c r="AE87">
        <v>0</v>
      </c>
      <c r="AF87">
        <v>0</v>
      </c>
      <c r="AG87">
        <v>-1</v>
      </c>
      <c r="AH87">
        <v>1</v>
      </c>
      <c r="AI87">
        <v>2</v>
      </c>
      <c r="AJ87">
        <v>2</v>
      </c>
      <c r="AK87">
        <v>1</v>
      </c>
      <c r="AL87">
        <v>1</v>
      </c>
      <c r="AM87">
        <v>7</v>
      </c>
    </row>
    <row r="88" spans="1:39" x14ac:dyDescent="0.2">
      <c r="A88" s="2" t="s">
        <v>49</v>
      </c>
      <c r="B88" s="2" t="s">
        <v>72</v>
      </c>
      <c r="C88" s="2">
        <v>5</v>
      </c>
      <c r="D88" s="2" t="s">
        <v>73</v>
      </c>
      <c r="E88" s="2" t="s">
        <v>74</v>
      </c>
      <c r="F88" s="2" t="s">
        <v>49</v>
      </c>
      <c r="G88" s="2" t="s">
        <v>75</v>
      </c>
      <c r="H88" s="2" t="s">
        <v>54</v>
      </c>
      <c r="I88" s="2" t="s">
        <v>279</v>
      </c>
      <c r="J88" s="2" t="s">
        <v>49</v>
      </c>
      <c r="K88" s="2" t="s">
        <v>61</v>
      </c>
      <c r="M88" s="2" t="s">
        <v>80</v>
      </c>
      <c r="O88" s="40">
        <f t="shared" si="22"/>
        <v>1</v>
      </c>
      <c r="P88" s="40">
        <f t="shared" si="23"/>
        <v>1</v>
      </c>
      <c r="Q88" s="40">
        <f t="shared" si="24"/>
        <v>2</v>
      </c>
      <c r="R88" s="40">
        <f t="shared" si="25"/>
        <v>2</v>
      </c>
      <c r="S88" s="40">
        <f t="shared" si="26"/>
        <v>-1</v>
      </c>
      <c r="T88" s="40">
        <f t="shared" si="27"/>
        <v>1</v>
      </c>
      <c r="U88" s="40">
        <f t="shared" si="28"/>
        <v>2</v>
      </c>
      <c r="V88" s="40">
        <f t="shared" si="29"/>
        <v>1</v>
      </c>
      <c r="W88" s="40">
        <f t="shared" si="30"/>
        <v>1</v>
      </c>
      <c r="X88" s="40">
        <f t="shared" si="31"/>
        <v>0</v>
      </c>
      <c r="Y88" s="61">
        <f t="shared" si="32"/>
        <v>10</v>
      </c>
      <c r="Z88">
        <v>3</v>
      </c>
      <c r="AA88" s="12" t="str">
        <f t="shared" si="33"/>
        <v>no</v>
      </c>
      <c r="AC88">
        <v>1</v>
      </c>
      <c r="AD88">
        <v>0</v>
      </c>
      <c r="AE88">
        <v>1</v>
      </c>
      <c r="AF88">
        <v>1</v>
      </c>
      <c r="AG88">
        <v>-1</v>
      </c>
      <c r="AH88">
        <v>0</v>
      </c>
      <c r="AI88">
        <v>1</v>
      </c>
      <c r="AJ88">
        <v>3</v>
      </c>
      <c r="AK88">
        <v>0</v>
      </c>
      <c r="AL88">
        <v>0</v>
      </c>
      <c r="AM88">
        <v>6</v>
      </c>
    </row>
    <row r="89" spans="1:39" x14ac:dyDescent="0.2">
      <c r="A89" s="2" t="s">
        <v>49</v>
      </c>
      <c r="B89" s="2" t="s">
        <v>121</v>
      </c>
      <c r="C89" s="2">
        <v>6</v>
      </c>
      <c r="D89" s="2" t="s">
        <v>73</v>
      </c>
      <c r="E89" s="2" t="s">
        <v>149</v>
      </c>
      <c r="F89" s="2" t="s">
        <v>49</v>
      </c>
      <c r="G89" s="2" t="s">
        <v>58</v>
      </c>
      <c r="H89" s="2" t="s">
        <v>54</v>
      </c>
      <c r="I89" s="2" t="s">
        <v>116</v>
      </c>
      <c r="J89" s="2" t="s">
        <v>52</v>
      </c>
      <c r="K89" s="2" t="s">
        <v>117</v>
      </c>
      <c r="M89" s="2" t="s">
        <v>80</v>
      </c>
      <c r="O89" s="40">
        <f t="shared" si="22"/>
        <v>1</v>
      </c>
      <c r="P89" s="40">
        <f t="shared" si="23"/>
        <v>0</v>
      </c>
      <c r="Q89" s="40">
        <f t="shared" si="24"/>
        <v>3</v>
      </c>
      <c r="R89" s="40">
        <f t="shared" si="25"/>
        <v>2</v>
      </c>
      <c r="S89" s="40">
        <f t="shared" si="26"/>
        <v>2</v>
      </c>
      <c r="T89" s="40">
        <f t="shared" si="27"/>
        <v>1</v>
      </c>
      <c r="U89" s="40">
        <f t="shared" si="28"/>
        <v>2</v>
      </c>
      <c r="V89" s="40">
        <f t="shared" si="29"/>
        <v>3</v>
      </c>
      <c r="W89" s="40">
        <f t="shared" si="30"/>
        <v>0</v>
      </c>
      <c r="X89" s="40">
        <f t="shared" si="31"/>
        <v>1</v>
      </c>
      <c r="Y89" s="61">
        <f t="shared" si="32"/>
        <v>15</v>
      </c>
      <c r="Z89">
        <v>6</v>
      </c>
      <c r="AA89" s="12" t="str">
        <f t="shared" si="33"/>
        <v>both addictions</v>
      </c>
      <c r="AC89">
        <v>1</v>
      </c>
      <c r="AD89">
        <v>0</v>
      </c>
      <c r="AE89">
        <v>3</v>
      </c>
      <c r="AF89">
        <v>2</v>
      </c>
      <c r="AG89">
        <v>1</v>
      </c>
      <c r="AH89">
        <v>0</v>
      </c>
      <c r="AI89">
        <v>1</v>
      </c>
      <c r="AJ89">
        <v>1</v>
      </c>
      <c r="AK89">
        <v>1</v>
      </c>
      <c r="AL89">
        <v>2</v>
      </c>
      <c r="AM89">
        <v>12</v>
      </c>
    </row>
    <row r="90" spans="1:39" x14ac:dyDescent="0.2">
      <c r="A90" s="2" t="s">
        <v>49</v>
      </c>
      <c r="B90" s="2" t="s">
        <v>72</v>
      </c>
      <c r="C90" s="2">
        <v>2</v>
      </c>
      <c r="D90" s="2" t="s">
        <v>73</v>
      </c>
      <c r="E90" s="2" t="s">
        <v>109</v>
      </c>
      <c r="F90" s="2" t="s">
        <v>49</v>
      </c>
      <c r="G90" s="2" t="s">
        <v>58</v>
      </c>
      <c r="H90" s="2" t="s">
        <v>59</v>
      </c>
      <c r="I90" s="2" t="s">
        <v>96</v>
      </c>
      <c r="J90" s="2" t="s">
        <v>49</v>
      </c>
      <c r="K90" s="2" t="s">
        <v>90</v>
      </c>
      <c r="M90" s="2" t="s">
        <v>80</v>
      </c>
      <c r="O90" s="40">
        <f t="shared" si="22"/>
        <v>1</v>
      </c>
      <c r="P90" s="40">
        <f t="shared" si="23"/>
        <v>1</v>
      </c>
      <c r="Q90" s="40">
        <f t="shared" si="24"/>
        <v>0</v>
      </c>
      <c r="R90" s="40">
        <f t="shared" si="25"/>
        <v>2</v>
      </c>
      <c r="S90" s="40">
        <f t="shared" si="26"/>
        <v>-2</v>
      </c>
      <c r="T90" s="40">
        <f t="shared" si="27"/>
        <v>1</v>
      </c>
      <c r="U90" s="40">
        <f t="shared" si="28"/>
        <v>0</v>
      </c>
      <c r="V90" s="40">
        <f t="shared" si="29"/>
        <v>1</v>
      </c>
      <c r="W90" s="40">
        <f t="shared" si="30"/>
        <v>1</v>
      </c>
      <c r="X90" s="40">
        <f t="shared" si="31"/>
        <v>0</v>
      </c>
      <c r="Y90" s="61">
        <f t="shared" si="32"/>
        <v>5</v>
      </c>
      <c r="Z90">
        <v>3</v>
      </c>
      <c r="AA90" s="12" t="str">
        <f t="shared" si="33"/>
        <v>no</v>
      </c>
      <c r="AC90">
        <v>1</v>
      </c>
      <c r="AD90">
        <v>2</v>
      </c>
      <c r="AE90">
        <v>1</v>
      </c>
      <c r="AF90">
        <v>0</v>
      </c>
      <c r="AG90">
        <v>-1</v>
      </c>
      <c r="AH90">
        <v>0</v>
      </c>
      <c r="AI90">
        <v>1</v>
      </c>
      <c r="AJ90">
        <v>0</v>
      </c>
      <c r="AK90">
        <v>1</v>
      </c>
      <c r="AL90">
        <v>1</v>
      </c>
      <c r="AM90">
        <v>6</v>
      </c>
    </row>
    <row r="91" spans="1:39" x14ac:dyDescent="0.2">
      <c r="A91" s="2" t="s">
        <v>49</v>
      </c>
      <c r="B91" s="2" t="s">
        <v>72</v>
      </c>
      <c r="C91" s="2">
        <v>5</v>
      </c>
      <c r="D91" s="2" t="s">
        <v>56</v>
      </c>
      <c r="E91" s="2" t="s">
        <v>131</v>
      </c>
      <c r="F91" s="2" t="s">
        <v>49</v>
      </c>
      <c r="G91" s="2" t="s">
        <v>75</v>
      </c>
      <c r="H91" s="2" t="s">
        <v>89</v>
      </c>
      <c r="I91" s="2" t="s">
        <v>76</v>
      </c>
      <c r="J91" s="2" t="s">
        <v>52</v>
      </c>
      <c r="K91" s="2" t="s">
        <v>90</v>
      </c>
      <c r="M91" s="2" t="s">
        <v>80</v>
      </c>
      <c r="O91" s="40">
        <f t="shared" si="22"/>
        <v>1</v>
      </c>
      <c r="P91" s="40">
        <f t="shared" si="23"/>
        <v>1</v>
      </c>
      <c r="Q91" s="40">
        <f t="shared" si="24"/>
        <v>2</v>
      </c>
      <c r="R91" s="40">
        <f t="shared" si="25"/>
        <v>3</v>
      </c>
      <c r="S91" s="40">
        <f t="shared" si="26"/>
        <v>1</v>
      </c>
      <c r="T91" s="40">
        <f t="shared" si="27"/>
        <v>1</v>
      </c>
      <c r="U91" s="40">
        <f t="shared" si="28"/>
        <v>1</v>
      </c>
      <c r="V91" s="40">
        <f t="shared" si="29"/>
        <v>2</v>
      </c>
      <c r="W91" s="40">
        <f t="shared" si="30"/>
        <v>0</v>
      </c>
      <c r="X91" s="40">
        <f t="shared" si="31"/>
        <v>0</v>
      </c>
      <c r="Y91" s="61">
        <f t="shared" si="32"/>
        <v>12</v>
      </c>
      <c r="Z91">
        <v>6</v>
      </c>
      <c r="AA91" s="12" t="str">
        <f t="shared" si="33"/>
        <v>both addictions</v>
      </c>
      <c r="AC91">
        <v>1</v>
      </c>
      <c r="AD91">
        <v>1</v>
      </c>
      <c r="AE91">
        <v>0</v>
      </c>
      <c r="AF91">
        <v>3</v>
      </c>
      <c r="AG91" t="s">
        <v>416</v>
      </c>
      <c r="AH91">
        <v>0</v>
      </c>
      <c r="AI91">
        <v>1</v>
      </c>
      <c r="AJ91">
        <v>1</v>
      </c>
      <c r="AK91">
        <v>1</v>
      </c>
      <c r="AL91">
        <v>0</v>
      </c>
      <c r="AM91">
        <v>8</v>
      </c>
    </row>
    <row r="92" spans="1:39" x14ac:dyDescent="0.2">
      <c r="A92" s="2" t="s">
        <v>49</v>
      </c>
      <c r="B92" s="2" t="s">
        <v>55</v>
      </c>
      <c r="C92" s="2">
        <v>1</v>
      </c>
      <c r="D92" s="2" t="s">
        <v>88</v>
      </c>
      <c r="E92" s="2" t="s">
        <v>57</v>
      </c>
      <c r="F92" s="2" t="s">
        <v>52</v>
      </c>
      <c r="G92" s="2" t="s">
        <v>58</v>
      </c>
      <c r="H92" s="2" t="s">
        <v>59</v>
      </c>
      <c r="I92" s="2" t="s">
        <v>96</v>
      </c>
      <c r="J92" s="2" t="s">
        <v>52</v>
      </c>
      <c r="K92" s="2" t="s">
        <v>117</v>
      </c>
      <c r="M92" s="2" t="s">
        <v>80</v>
      </c>
      <c r="O92" s="40">
        <f t="shared" si="22"/>
        <v>1</v>
      </c>
      <c r="P92" s="40">
        <f t="shared" si="23"/>
        <v>2</v>
      </c>
      <c r="Q92" s="40">
        <f t="shared" si="24"/>
        <v>0</v>
      </c>
      <c r="R92" s="40">
        <f t="shared" si="25"/>
        <v>0</v>
      </c>
      <c r="S92" s="40">
        <f t="shared" si="26"/>
        <v>0</v>
      </c>
      <c r="T92" s="40">
        <f t="shared" si="27"/>
        <v>0</v>
      </c>
      <c r="U92" s="40">
        <f t="shared" si="28"/>
        <v>0</v>
      </c>
      <c r="V92" s="40">
        <f t="shared" si="29"/>
        <v>1</v>
      </c>
      <c r="W92" s="40">
        <f t="shared" si="30"/>
        <v>0</v>
      </c>
      <c r="X92" s="40">
        <f t="shared" si="31"/>
        <v>1</v>
      </c>
      <c r="Y92" s="61">
        <f t="shared" si="32"/>
        <v>5</v>
      </c>
      <c r="Z92">
        <v>2</v>
      </c>
      <c r="AA92" s="12" t="str">
        <f t="shared" si="33"/>
        <v>no</v>
      </c>
      <c r="AC92">
        <v>1</v>
      </c>
      <c r="AD92">
        <v>1</v>
      </c>
      <c r="AE92">
        <v>1</v>
      </c>
      <c r="AF92">
        <v>1</v>
      </c>
      <c r="AG92">
        <v>-2</v>
      </c>
      <c r="AH92">
        <v>0</v>
      </c>
      <c r="AI92">
        <v>1</v>
      </c>
      <c r="AJ92">
        <v>1</v>
      </c>
      <c r="AK92">
        <v>0</v>
      </c>
      <c r="AL92">
        <v>0</v>
      </c>
      <c r="AM92">
        <v>4</v>
      </c>
    </row>
    <row r="93" spans="1:39" x14ac:dyDescent="0.2">
      <c r="A93" s="2" t="s">
        <v>49</v>
      </c>
      <c r="B93" s="2" t="s">
        <v>72</v>
      </c>
      <c r="C93" s="2">
        <v>5</v>
      </c>
      <c r="D93" s="2" t="s">
        <v>56</v>
      </c>
      <c r="E93" s="2" t="s">
        <v>131</v>
      </c>
      <c r="F93" s="2" t="s">
        <v>49</v>
      </c>
      <c r="G93" s="2" t="s">
        <v>58</v>
      </c>
      <c r="H93" s="2" t="s">
        <v>89</v>
      </c>
      <c r="I93" s="2" t="s">
        <v>96</v>
      </c>
      <c r="J93" s="2" t="s">
        <v>52</v>
      </c>
      <c r="K93" s="2" t="s">
        <v>117</v>
      </c>
      <c r="M93" s="2" t="s">
        <v>65</v>
      </c>
      <c r="O93" s="40">
        <f t="shared" si="22"/>
        <v>1</v>
      </c>
      <c r="P93" s="40">
        <f t="shared" si="23"/>
        <v>1</v>
      </c>
      <c r="Q93" s="40">
        <f t="shared" si="24"/>
        <v>2</v>
      </c>
      <c r="R93" s="40">
        <f t="shared" si="25"/>
        <v>3</v>
      </c>
      <c r="S93" s="40">
        <f t="shared" si="26"/>
        <v>1</v>
      </c>
      <c r="T93" s="40">
        <f t="shared" si="27"/>
        <v>1</v>
      </c>
      <c r="U93" s="40">
        <f t="shared" si="28"/>
        <v>1</v>
      </c>
      <c r="V93" s="40">
        <f t="shared" si="29"/>
        <v>1</v>
      </c>
      <c r="W93" s="40">
        <f t="shared" si="30"/>
        <v>0</v>
      </c>
      <c r="X93" s="40">
        <f t="shared" si="31"/>
        <v>1</v>
      </c>
      <c r="Y93" s="61">
        <f t="shared" si="32"/>
        <v>12</v>
      </c>
      <c r="Z93">
        <v>3</v>
      </c>
      <c r="AA93" s="12" t="str">
        <f t="shared" si="33"/>
        <v>no</v>
      </c>
      <c r="AC93">
        <v>1</v>
      </c>
      <c r="AD93">
        <v>2</v>
      </c>
      <c r="AE93">
        <v>2</v>
      </c>
      <c r="AF93">
        <v>1</v>
      </c>
      <c r="AG93">
        <v>-1</v>
      </c>
      <c r="AH93">
        <v>0</v>
      </c>
      <c r="AI93">
        <v>1</v>
      </c>
      <c r="AJ93">
        <v>2</v>
      </c>
      <c r="AK93">
        <v>0</v>
      </c>
      <c r="AL93">
        <v>1</v>
      </c>
      <c r="AM93">
        <v>9</v>
      </c>
    </row>
    <row r="94" spans="1:39" x14ac:dyDescent="0.2">
      <c r="A94" s="2" t="s">
        <v>49</v>
      </c>
      <c r="B94" s="2" t="s">
        <v>55</v>
      </c>
      <c r="C94" s="2">
        <v>3</v>
      </c>
      <c r="D94" s="2" t="s">
        <v>73</v>
      </c>
      <c r="E94" s="2" t="s">
        <v>131</v>
      </c>
      <c r="G94" s="2" t="s">
        <v>58</v>
      </c>
      <c r="H94" s="2" t="s">
        <v>89</v>
      </c>
      <c r="I94" s="2" t="s">
        <v>136</v>
      </c>
      <c r="J94" s="2" t="s">
        <v>49</v>
      </c>
      <c r="K94" s="2" t="s">
        <v>89</v>
      </c>
      <c r="M94" s="2" t="s">
        <v>80</v>
      </c>
      <c r="O94" s="40">
        <f t="shared" si="22"/>
        <v>1</v>
      </c>
      <c r="P94" s="40">
        <f t="shared" si="23"/>
        <v>2</v>
      </c>
      <c r="Q94" s="40">
        <f t="shared" si="24"/>
        <v>0</v>
      </c>
      <c r="R94" s="40">
        <f t="shared" si="25"/>
        <v>2</v>
      </c>
      <c r="S94" s="40">
        <f t="shared" si="26"/>
        <v>1</v>
      </c>
      <c r="T94" s="40">
        <f t="shared" si="27"/>
        <v>0</v>
      </c>
      <c r="U94" s="40">
        <f t="shared" si="28"/>
        <v>1</v>
      </c>
      <c r="V94" s="40">
        <f t="shared" si="29"/>
        <v>2</v>
      </c>
      <c r="W94" s="40">
        <f t="shared" si="30"/>
        <v>1</v>
      </c>
      <c r="X94" s="40">
        <f t="shared" si="31"/>
        <v>2</v>
      </c>
      <c r="Y94" s="61">
        <f t="shared" si="32"/>
        <v>12</v>
      </c>
      <c r="Z94">
        <v>3</v>
      </c>
      <c r="AA94" s="12" t="str">
        <f t="shared" si="33"/>
        <v>no</v>
      </c>
      <c r="AC94">
        <v>1</v>
      </c>
      <c r="AD94">
        <v>1</v>
      </c>
      <c r="AE94">
        <v>1</v>
      </c>
      <c r="AF94">
        <v>3</v>
      </c>
      <c r="AG94">
        <v>1</v>
      </c>
      <c r="AH94">
        <v>0</v>
      </c>
      <c r="AI94">
        <v>0</v>
      </c>
      <c r="AJ94">
        <v>1</v>
      </c>
      <c r="AK94">
        <v>0</v>
      </c>
      <c r="AL94">
        <v>0</v>
      </c>
      <c r="AM94">
        <v>8</v>
      </c>
    </row>
    <row r="95" spans="1:39" x14ac:dyDescent="0.2">
      <c r="A95" s="2" t="s">
        <v>49</v>
      </c>
      <c r="B95" s="2" t="s">
        <v>103</v>
      </c>
      <c r="C95" s="2">
        <v>2</v>
      </c>
      <c r="D95" s="2" t="s">
        <v>88</v>
      </c>
      <c r="E95" s="2" t="s">
        <v>57</v>
      </c>
      <c r="F95" s="2" t="s">
        <v>52</v>
      </c>
      <c r="G95" s="2" t="s">
        <v>58</v>
      </c>
      <c r="H95" s="2" t="s">
        <v>59</v>
      </c>
      <c r="J95" s="2" t="s">
        <v>49</v>
      </c>
      <c r="K95" s="2" t="s">
        <v>61</v>
      </c>
      <c r="M95" s="2" t="s">
        <v>65</v>
      </c>
      <c r="O95" s="40">
        <f t="shared" si="22"/>
        <v>1</v>
      </c>
      <c r="P95" s="40" t="str">
        <f t="shared" si="23"/>
        <v>-1</v>
      </c>
      <c r="Q95" s="40">
        <f t="shared" si="24"/>
        <v>0</v>
      </c>
      <c r="R95" s="40">
        <f t="shared" si="25"/>
        <v>0</v>
      </c>
      <c r="S95" s="40">
        <f t="shared" si="26"/>
        <v>0</v>
      </c>
      <c r="T95" s="40">
        <f t="shared" si="27"/>
        <v>0</v>
      </c>
      <c r="U95" s="40">
        <f t="shared" si="28"/>
        <v>0</v>
      </c>
      <c r="V95" s="40" t="str">
        <f t="shared" si="29"/>
        <v>NO</v>
      </c>
      <c r="W95" s="40">
        <f t="shared" si="30"/>
        <v>1</v>
      </c>
      <c r="X95" s="40">
        <f t="shared" si="31"/>
        <v>0</v>
      </c>
      <c r="Y95" s="61">
        <f t="shared" si="32"/>
        <v>2</v>
      </c>
      <c r="Z95">
        <v>1</v>
      </c>
      <c r="AA95" s="12" t="str">
        <f t="shared" si="33"/>
        <v>no</v>
      </c>
      <c r="AC95">
        <v>1</v>
      </c>
      <c r="AD95" t="s">
        <v>415</v>
      </c>
      <c r="AE95">
        <v>0</v>
      </c>
      <c r="AF95">
        <v>2</v>
      </c>
      <c r="AG95">
        <v>0</v>
      </c>
      <c r="AH95">
        <v>1</v>
      </c>
      <c r="AI95">
        <v>0</v>
      </c>
      <c r="AJ95">
        <v>3</v>
      </c>
      <c r="AK95">
        <v>1</v>
      </c>
      <c r="AL95">
        <v>1</v>
      </c>
      <c r="AM95">
        <v>9</v>
      </c>
    </row>
    <row r="96" spans="1:39" x14ac:dyDescent="0.2">
      <c r="A96" s="2" t="s">
        <v>52</v>
      </c>
      <c r="B96" s="2" t="s">
        <v>103</v>
      </c>
      <c r="C96" s="2">
        <v>2</v>
      </c>
      <c r="D96" s="2" t="s">
        <v>56</v>
      </c>
      <c r="E96" s="2" t="s">
        <v>74</v>
      </c>
      <c r="F96" s="2" t="s">
        <v>52</v>
      </c>
      <c r="G96" s="2" t="s">
        <v>58</v>
      </c>
      <c r="H96" s="2" t="s">
        <v>59</v>
      </c>
      <c r="J96" s="2" t="s">
        <v>52</v>
      </c>
      <c r="K96" s="2" t="s">
        <v>90</v>
      </c>
      <c r="M96" s="2" t="s">
        <v>106</v>
      </c>
      <c r="O96" s="40">
        <f t="shared" si="22"/>
        <v>0</v>
      </c>
      <c r="P96" s="40" t="str">
        <f t="shared" si="23"/>
        <v>-1</v>
      </c>
      <c r="Q96" s="40">
        <f t="shared" si="24"/>
        <v>0</v>
      </c>
      <c r="R96" s="40">
        <f t="shared" si="25"/>
        <v>3</v>
      </c>
      <c r="S96" s="40">
        <f t="shared" si="26"/>
        <v>-1</v>
      </c>
      <c r="T96" s="40">
        <f t="shared" si="27"/>
        <v>0</v>
      </c>
      <c r="U96" s="40">
        <f t="shared" si="28"/>
        <v>0</v>
      </c>
      <c r="V96" s="40" t="str">
        <f t="shared" si="29"/>
        <v>NO</v>
      </c>
      <c r="W96" s="40">
        <f t="shared" si="30"/>
        <v>0</v>
      </c>
      <c r="X96" s="40">
        <f t="shared" si="31"/>
        <v>0</v>
      </c>
      <c r="Y96" s="61">
        <f t="shared" si="32"/>
        <v>2</v>
      </c>
      <c r="Z96">
        <v>1</v>
      </c>
      <c r="AA96" s="12" t="str">
        <f t="shared" si="33"/>
        <v>no</v>
      </c>
      <c r="AC96">
        <v>1</v>
      </c>
      <c r="AD96" t="s">
        <v>415</v>
      </c>
      <c r="AE96">
        <v>2</v>
      </c>
      <c r="AF96">
        <v>2</v>
      </c>
      <c r="AG96">
        <v>0</v>
      </c>
      <c r="AH96">
        <v>1</v>
      </c>
      <c r="AI96">
        <v>2</v>
      </c>
      <c r="AJ96">
        <v>3</v>
      </c>
      <c r="AK96">
        <v>1</v>
      </c>
      <c r="AL96">
        <v>1</v>
      </c>
      <c r="AM96">
        <v>13</v>
      </c>
    </row>
    <row r="97" spans="1:39" x14ac:dyDescent="0.2">
      <c r="A97" s="2" t="s">
        <v>49</v>
      </c>
      <c r="B97" s="2" t="s">
        <v>121</v>
      </c>
      <c r="C97" s="2">
        <v>2</v>
      </c>
      <c r="D97" s="2" t="s">
        <v>56</v>
      </c>
      <c r="E97" s="2" t="s">
        <v>74</v>
      </c>
      <c r="F97" s="2" t="s">
        <v>52</v>
      </c>
      <c r="G97" s="2" t="s">
        <v>58</v>
      </c>
      <c r="H97" s="2" t="s">
        <v>89</v>
      </c>
      <c r="I97" s="2" t="s">
        <v>60</v>
      </c>
      <c r="J97" s="2" t="s">
        <v>49</v>
      </c>
      <c r="K97" s="2" t="s">
        <v>61</v>
      </c>
      <c r="M97" s="2" t="s">
        <v>80</v>
      </c>
      <c r="O97" s="40">
        <f t="shared" si="22"/>
        <v>1</v>
      </c>
      <c r="P97" s="40">
        <f t="shared" si="23"/>
        <v>0</v>
      </c>
      <c r="Q97" s="40">
        <f t="shared" si="24"/>
        <v>0</v>
      </c>
      <c r="R97" s="40">
        <f t="shared" si="25"/>
        <v>3</v>
      </c>
      <c r="S97" s="40">
        <f t="shared" si="26"/>
        <v>-1</v>
      </c>
      <c r="T97" s="40">
        <f t="shared" si="27"/>
        <v>0</v>
      </c>
      <c r="U97" s="40">
        <f t="shared" si="28"/>
        <v>1</v>
      </c>
      <c r="V97" s="40">
        <f t="shared" si="29"/>
        <v>0</v>
      </c>
      <c r="W97" s="40">
        <f t="shared" si="30"/>
        <v>1</v>
      </c>
      <c r="X97" s="40">
        <f t="shared" si="31"/>
        <v>0</v>
      </c>
      <c r="Y97" s="61">
        <f t="shared" si="32"/>
        <v>5</v>
      </c>
      <c r="Z97">
        <v>2</v>
      </c>
      <c r="AA97" s="12" t="str">
        <f t="shared" si="33"/>
        <v>no</v>
      </c>
      <c r="AC97">
        <v>0</v>
      </c>
      <c r="AD97">
        <v>0</v>
      </c>
      <c r="AE97">
        <v>0</v>
      </c>
      <c r="AF97">
        <v>3</v>
      </c>
      <c r="AG97">
        <v>0</v>
      </c>
      <c r="AH97">
        <v>0</v>
      </c>
      <c r="AI97">
        <v>0</v>
      </c>
      <c r="AJ97">
        <v>0</v>
      </c>
      <c r="AK97">
        <v>0</v>
      </c>
      <c r="AL97">
        <v>0</v>
      </c>
      <c r="AM97">
        <v>3</v>
      </c>
    </row>
    <row r="98" spans="1:39" x14ac:dyDescent="0.2">
      <c r="A98" s="2" t="s">
        <v>49</v>
      </c>
      <c r="B98" s="2" t="s">
        <v>55</v>
      </c>
      <c r="C98" s="2">
        <v>4</v>
      </c>
      <c r="D98" s="2" t="s">
        <v>95</v>
      </c>
      <c r="E98" s="2" t="s">
        <v>74</v>
      </c>
      <c r="F98" s="2" t="s">
        <v>49</v>
      </c>
      <c r="G98" s="2" t="s">
        <v>58</v>
      </c>
      <c r="H98" s="2" t="s">
        <v>89</v>
      </c>
      <c r="I98" s="2" t="s">
        <v>294</v>
      </c>
      <c r="J98" s="2" t="s">
        <v>49</v>
      </c>
      <c r="K98" s="2" t="s">
        <v>117</v>
      </c>
      <c r="M98" s="2" t="s">
        <v>80</v>
      </c>
      <c r="O98" s="40">
        <f t="shared" ref="O98:O129" si="34">IF(A98="Yes",1,0)</f>
        <v>1</v>
      </c>
      <c r="P98" s="40">
        <f t="shared" ref="P98:P129" si="35">IF(B98="I never wake up during the night. I sleep like a baby.",0,IF(B98="I never check my phone when I wake up during the night.","-1",IF(B98="Sometimes I check it.",1,IF(B98="I often check it.",2,IF(B98="Almost every night.",3,"NO")))))</f>
        <v>2</v>
      </c>
      <c r="Q98" s="40">
        <f t="shared" ref="Q98:Q129" si="36">IF(C98=4,1,IF(C98=5,2,IF(C98=6,3,0)))</f>
        <v>1</v>
      </c>
      <c r="R98" s="40">
        <f t="shared" ref="R98:R129" si="37">IF(D98="Lost",2,IF(D98="Frustrated",1,IF(D98="Perfectly fine",0,IF(D98="Anxious",3,IF(D98="Happy",-1,"NO")))))</f>
        <v>1</v>
      </c>
      <c r="S98" s="40">
        <f t="shared" ref="S98:S129" si="38">IF(E98="Frequently but I am unsuccessful.",2,IF(E98="Frequently and I am successful.",-2,IF(E98="I never try.",0,IF(E98="Sometimes but I am unsuccessful.",1,IF(E98="Sometimes and I am successful.",-1,"NO")))))</f>
        <v>-1</v>
      </c>
      <c r="T98" s="40">
        <f t="shared" ref="T98:T129" si="39">IF(F98="Yes",1,0)</f>
        <v>1</v>
      </c>
      <c r="U98" s="40">
        <f t="shared" ref="U98:U129" si="40">IF(H98="A few times",0,IF(H98="Often",1,IF(H98="Constantly",2,IF(H98="Never",-1,"NO"))))</f>
        <v>1</v>
      </c>
      <c r="V98" s="40">
        <f t="shared" ref="V98:V129" si="41">IF(I98="When you are in class.",1,IF(I98="When you are in class., When you eat.",2,IF(I98="When you are in class., When you eat., When you read your notes/books etc.",2,IF(I98="When you are in class., When you read your notes/books etc.",1,IF(I98="When you are in class., When you talk to others.",2,IF(I98="When you are in class., When you talk to others., When you eat.",3,IF(I98="When you are in class., When you talk to others., When you eat., When you read your notes/books etc.",3,IF(I98="When you eat.",1,IF(I98="When you eat., When you read your notes/books etc.",1,IF(I98="When you read your notes/books etc.",0,IF(I98="When you talk to others.",1,IF(I98="When you talk to others., When you eat.",2,"NO"))))))))))))</f>
        <v>1</v>
      </c>
      <c r="W98" s="40">
        <f t="shared" ref="W98:W129" si="42">IF(J98="Yes",1,0)</f>
        <v>1</v>
      </c>
      <c r="X98" s="40">
        <f t="shared" ref="X98:X129" si="43">IF(K98="Sometimes",1,IF(K98="Never",0,IF(K98="Often",2,IF(K98="Rarely",0,"NO"))))</f>
        <v>1</v>
      </c>
      <c r="Y98" s="61">
        <f t="shared" si="32"/>
        <v>9</v>
      </c>
      <c r="Z98">
        <v>2</v>
      </c>
      <c r="AA98" s="12" t="str">
        <f t="shared" si="33"/>
        <v>no</v>
      </c>
      <c r="AC98">
        <v>1</v>
      </c>
      <c r="AD98">
        <v>1</v>
      </c>
      <c r="AE98">
        <v>1</v>
      </c>
      <c r="AF98">
        <v>3</v>
      </c>
      <c r="AG98">
        <v>-1</v>
      </c>
      <c r="AH98">
        <v>0</v>
      </c>
      <c r="AI98">
        <v>2</v>
      </c>
      <c r="AJ98">
        <v>1</v>
      </c>
      <c r="AK98">
        <v>1</v>
      </c>
      <c r="AL98">
        <v>0</v>
      </c>
      <c r="AM98">
        <v>9</v>
      </c>
    </row>
    <row r="99" spans="1:39" x14ac:dyDescent="0.2">
      <c r="A99" s="2" t="s">
        <v>49</v>
      </c>
      <c r="B99" s="2" t="s">
        <v>121</v>
      </c>
      <c r="C99" s="2">
        <v>2</v>
      </c>
      <c r="D99" s="2" t="s">
        <v>73</v>
      </c>
      <c r="E99" s="2" t="s">
        <v>57</v>
      </c>
      <c r="F99" s="2" t="s">
        <v>52</v>
      </c>
      <c r="G99" s="2" t="s">
        <v>58</v>
      </c>
      <c r="H99" s="2" t="s">
        <v>59</v>
      </c>
      <c r="I99" s="2" t="s">
        <v>104</v>
      </c>
      <c r="J99" s="2" t="s">
        <v>52</v>
      </c>
      <c r="K99" s="2" t="s">
        <v>89</v>
      </c>
      <c r="M99" s="2" t="s">
        <v>80</v>
      </c>
      <c r="O99" s="40">
        <f t="shared" si="34"/>
        <v>1</v>
      </c>
      <c r="P99" s="40">
        <f t="shared" si="35"/>
        <v>0</v>
      </c>
      <c r="Q99" s="40">
        <f t="shared" si="36"/>
        <v>0</v>
      </c>
      <c r="R99" s="40">
        <f t="shared" si="37"/>
        <v>2</v>
      </c>
      <c r="S99" s="40">
        <f t="shared" si="38"/>
        <v>0</v>
      </c>
      <c r="T99" s="40">
        <f t="shared" si="39"/>
        <v>0</v>
      </c>
      <c r="U99" s="40">
        <f t="shared" si="40"/>
        <v>0</v>
      </c>
      <c r="V99" s="40">
        <f t="shared" si="41"/>
        <v>2</v>
      </c>
      <c r="W99" s="40">
        <f t="shared" si="42"/>
        <v>0</v>
      </c>
      <c r="X99" s="40">
        <f t="shared" si="43"/>
        <v>2</v>
      </c>
      <c r="Y99" s="61">
        <f t="shared" si="32"/>
        <v>7</v>
      </c>
      <c r="Z99">
        <v>2</v>
      </c>
      <c r="AA99" s="12" t="str">
        <f t="shared" si="33"/>
        <v>no</v>
      </c>
      <c r="AC99">
        <v>1</v>
      </c>
      <c r="AD99">
        <v>1</v>
      </c>
      <c r="AE99">
        <v>0</v>
      </c>
      <c r="AF99">
        <v>0</v>
      </c>
      <c r="AG99">
        <v>-2</v>
      </c>
      <c r="AH99">
        <v>1</v>
      </c>
      <c r="AI99">
        <v>1</v>
      </c>
      <c r="AJ99">
        <v>1</v>
      </c>
      <c r="AK99">
        <v>0</v>
      </c>
      <c r="AL99">
        <v>0</v>
      </c>
      <c r="AM99">
        <v>3</v>
      </c>
    </row>
    <row r="100" spans="1:39" x14ac:dyDescent="0.2">
      <c r="A100" s="2" t="s">
        <v>49</v>
      </c>
      <c r="B100" s="2" t="s">
        <v>72</v>
      </c>
      <c r="C100" s="2">
        <v>3</v>
      </c>
      <c r="D100" s="2" t="s">
        <v>88</v>
      </c>
      <c r="E100" s="2" t="s">
        <v>57</v>
      </c>
      <c r="F100" s="2" t="s">
        <v>49</v>
      </c>
      <c r="G100" s="2" t="s">
        <v>58</v>
      </c>
      <c r="H100" s="2" t="s">
        <v>59</v>
      </c>
      <c r="I100" s="2" t="s">
        <v>60</v>
      </c>
      <c r="J100" s="2" t="s">
        <v>52</v>
      </c>
      <c r="K100" s="2" t="s">
        <v>90</v>
      </c>
      <c r="M100" s="2" t="s">
        <v>106</v>
      </c>
      <c r="O100" s="40">
        <f t="shared" si="34"/>
        <v>1</v>
      </c>
      <c r="P100" s="40">
        <f t="shared" si="35"/>
        <v>1</v>
      </c>
      <c r="Q100" s="40">
        <f t="shared" si="36"/>
        <v>0</v>
      </c>
      <c r="R100" s="40">
        <f t="shared" si="37"/>
        <v>0</v>
      </c>
      <c r="S100" s="40">
        <f t="shared" si="38"/>
        <v>0</v>
      </c>
      <c r="T100" s="40">
        <f t="shared" si="39"/>
        <v>1</v>
      </c>
      <c r="U100" s="40">
        <f t="shared" si="40"/>
        <v>0</v>
      </c>
      <c r="V100" s="40">
        <f t="shared" si="41"/>
        <v>0</v>
      </c>
      <c r="W100" s="40">
        <f t="shared" si="42"/>
        <v>0</v>
      </c>
      <c r="X100" s="40">
        <f t="shared" si="43"/>
        <v>0</v>
      </c>
      <c r="Y100" s="61">
        <f t="shared" si="32"/>
        <v>3</v>
      </c>
      <c r="Z100">
        <v>1</v>
      </c>
      <c r="AA100" s="12" t="str">
        <f t="shared" si="33"/>
        <v>no</v>
      </c>
      <c r="AC100">
        <v>1</v>
      </c>
      <c r="AD100">
        <v>1</v>
      </c>
      <c r="AE100">
        <v>0</v>
      </c>
      <c r="AF100">
        <v>2</v>
      </c>
      <c r="AG100">
        <v>-1</v>
      </c>
      <c r="AH100">
        <v>0</v>
      </c>
      <c r="AI100">
        <v>0</v>
      </c>
      <c r="AJ100">
        <v>1</v>
      </c>
      <c r="AK100">
        <v>1</v>
      </c>
      <c r="AL100">
        <v>0</v>
      </c>
      <c r="AM100">
        <v>5</v>
      </c>
    </row>
    <row r="101" spans="1:39" x14ac:dyDescent="0.2">
      <c r="A101" s="2" t="s">
        <v>49</v>
      </c>
      <c r="B101" s="2" t="s">
        <v>55</v>
      </c>
      <c r="C101" s="2">
        <v>6</v>
      </c>
      <c r="D101" s="2" t="s">
        <v>95</v>
      </c>
      <c r="E101" s="2" t="s">
        <v>149</v>
      </c>
      <c r="F101" s="2" t="s">
        <v>49</v>
      </c>
      <c r="G101" s="2" t="s">
        <v>75</v>
      </c>
      <c r="H101" s="2" t="s">
        <v>54</v>
      </c>
      <c r="I101" s="2" t="s">
        <v>132</v>
      </c>
      <c r="J101" s="2" t="s">
        <v>52</v>
      </c>
      <c r="K101" s="2" t="s">
        <v>89</v>
      </c>
      <c r="M101" s="2" t="s">
        <v>80</v>
      </c>
      <c r="O101" s="40">
        <f t="shared" si="34"/>
        <v>1</v>
      </c>
      <c r="P101" s="40">
        <f t="shared" si="35"/>
        <v>2</v>
      </c>
      <c r="Q101" s="40">
        <f t="shared" si="36"/>
        <v>3</v>
      </c>
      <c r="R101" s="40">
        <f t="shared" si="37"/>
        <v>1</v>
      </c>
      <c r="S101" s="40">
        <f t="shared" si="38"/>
        <v>2</v>
      </c>
      <c r="T101" s="40">
        <f t="shared" si="39"/>
        <v>1</v>
      </c>
      <c r="U101" s="40">
        <f t="shared" si="40"/>
        <v>2</v>
      </c>
      <c r="V101" s="40">
        <f t="shared" si="41"/>
        <v>3</v>
      </c>
      <c r="W101" s="40">
        <f t="shared" si="42"/>
        <v>0</v>
      </c>
      <c r="X101" s="40">
        <f t="shared" si="43"/>
        <v>2</v>
      </c>
      <c r="Y101" s="61">
        <f t="shared" si="32"/>
        <v>17</v>
      </c>
      <c r="Z101">
        <v>5</v>
      </c>
      <c r="AA101" s="12" t="str">
        <f t="shared" si="33"/>
        <v>both addictions</v>
      </c>
      <c r="AC101">
        <v>1</v>
      </c>
      <c r="AD101" t="s">
        <v>415</v>
      </c>
      <c r="AE101">
        <v>0</v>
      </c>
      <c r="AF101">
        <v>0</v>
      </c>
      <c r="AG101">
        <v>-1</v>
      </c>
      <c r="AH101">
        <v>0</v>
      </c>
      <c r="AI101">
        <v>2</v>
      </c>
      <c r="AJ101">
        <v>1</v>
      </c>
      <c r="AK101">
        <v>0</v>
      </c>
      <c r="AL101">
        <v>0</v>
      </c>
      <c r="AM101">
        <v>3</v>
      </c>
    </row>
    <row r="102" spans="1:39" x14ac:dyDescent="0.2">
      <c r="A102" s="2" t="s">
        <v>49</v>
      </c>
      <c r="B102" s="2" t="s">
        <v>121</v>
      </c>
      <c r="C102" s="2">
        <v>4</v>
      </c>
      <c r="D102" s="2" t="s">
        <v>167</v>
      </c>
      <c r="E102" s="2" t="s">
        <v>57</v>
      </c>
      <c r="F102" s="2" t="s">
        <v>52</v>
      </c>
      <c r="G102" s="2" t="s">
        <v>298</v>
      </c>
      <c r="H102" s="2" t="s">
        <v>59</v>
      </c>
      <c r="J102" s="2" t="s">
        <v>49</v>
      </c>
      <c r="K102" s="2" t="s">
        <v>61</v>
      </c>
      <c r="M102" s="2" t="s">
        <v>106</v>
      </c>
      <c r="O102" s="40">
        <f t="shared" si="34"/>
        <v>1</v>
      </c>
      <c r="P102" s="40">
        <f t="shared" si="35"/>
        <v>0</v>
      </c>
      <c r="Q102" s="40">
        <f t="shared" si="36"/>
        <v>1</v>
      </c>
      <c r="R102" s="40">
        <f t="shared" si="37"/>
        <v>-1</v>
      </c>
      <c r="S102" s="40">
        <f t="shared" si="38"/>
        <v>0</v>
      </c>
      <c r="T102" s="40">
        <f t="shared" si="39"/>
        <v>0</v>
      </c>
      <c r="U102" s="40">
        <f t="shared" si="40"/>
        <v>0</v>
      </c>
      <c r="V102" s="40" t="str">
        <f t="shared" si="41"/>
        <v>NO</v>
      </c>
      <c r="W102" s="40">
        <f t="shared" si="42"/>
        <v>1</v>
      </c>
      <c r="X102" s="40">
        <f t="shared" si="43"/>
        <v>0</v>
      </c>
      <c r="Y102" s="61">
        <f t="shared" si="32"/>
        <v>2</v>
      </c>
      <c r="Z102">
        <v>4</v>
      </c>
      <c r="AA102" s="12" t="str">
        <f t="shared" si="33"/>
        <v>no</v>
      </c>
      <c r="AC102">
        <v>1</v>
      </c>
      <c r="AD102">
        <v>1</v>
      </c>
      <c r="AE102">
        <v>2</v>
      </c>
      <c r="AF102">
        <v>2</v>
      </c>
      <c r="AG102">
        <v>1</v>
      </c>
      <c r="AH102">
        <v>1</v>
      </c>
      <c r="AI102">
        <v>2</v>
      </c>
      <c r="AJ102">
        <v>2</v>
      </c>
      <c r="AK102">
        <v>0</v>
      </c>
      <c r="AL102">
        <v>1</v>
      </c>
      <c r="AM102">
        <v>13</v>
      </c>
    </row>
    <row r="103" spans="1:39" x14ac:dyDescent="0.2">
      <c r="M103" s="2" t="s">
        <v>80</v>
      </c>
      <c r="O103" s="40">
        <f t="shared" si="34"/>
        <v>0</v>
      </c>
      <c r="P103" s="40" t="str">
        <f t="shared" si="35"/>
        <v>NO</v>
      </c>
      <c r="Q103" s="40">
        <f t="shared" si="36"/>
        <v>0</v>
      </c>
      <c r="R103" s="40" t="str">
        <f t="shared" si="37"/>
        <v>NO</v>
      </c>
      <c r="S103" s="40" t="str">
        <f t="shared" si="38"/>
        <v>NO</v>
      </c>
      <c r="T103" s="40">
        <f t="shared" si="39"/>
        <v>0</v>
      </c>
      <c r="U103" s="40" t="str">
        <f t="shared" si="40"/>
        <v>NO</v>
      </c>
      <c r="V103" s="40" t="str">
        <f t="shared" si="41"/>
        <v>NO</v>
      </c>
      <c r="W103" s="40">
        <f t="shared" si="42"/>
        <v>0</v>
      </c>
      <c r="X103" s="40" t="str">
        <f t="shared" si="43"/>
        <v>NO</v>
      </c>
      <c r="Y103" s="61">
        <f t="shared" si="32"/>
        <v>0</v>
      </c>
      <c r="Z103">
        <v>6</v>
      </c>
      <c r="AA103" s="12" t="str">
        <f t="shared" si="33"/>
        <v>no</v>
      </c>
      <c r="AC103">
        <v>1</v>
      </c>
      <c r="AD103">
        <v>2</v>
      </c>
      <c r="AE103">
        <v>1</v>
      </c>
      <c r="AF103">
        <v>-1</v>
      </c>
      <c r="AG103">
        <v>-1</v>
      </c>
      <c r="AH103">
        <v>1</v>
      </c>
      <c r="AI103">
        <v>1</v>
      </c>
      <c r="AJ103">
        <v>3</v>
      </c>
      <c r="AK103">
        <v>1</v>
      </c>
      <c r="AL103">
        <v>2</v>
      </c>
      <c r="AM103">
        <v>10</v>
      </c>
    </row>
    <row r="104" spans="1:39" x14ac:dyDescent="0.2">
      <c r="A104" s="2" t="s">
        <v>52</v>
      </c>
      <c r="B104" s="2" t="s">
        <v>121</v>
      </c>
      <c r="C104" s="2">
        <v>2</v>
      </c>
      <c r="D104" s="2" t="s">
        <v>56</v>
      </c>
      <c r="E104" s="2" t="s">
        <v>74</v>
      </c>
      <c r="F104" s="2" t="s">
        <v>52</v>
      </c>
      <c r="G104" s="2" t="s">
        <v>58</v>
      </c>
      <c r="H104" s="2" t="s">
        <v>59</v>
      </c>
      <c r="I104" s="2" t="s">
        <v>163</v>
      </c>
      <c r="J104" s="2" t="s">
        <v>52</v>
      </c>
      <c r="K104" s="2" t="s">
        <v>61</v>
      </c>
      <c r="M104" s="2" t="s">
        <v>106</v>
      </c>
      <c r="O104" s="40">
        <f t="shared" si="34"/>
        <v>0</v>
      </c>
      <c r="P104" s="40">
        <f t="shared" si="35"/>
        <v>0</v>
      </c>
      <c r="Q104" s="40">
        <f t="shared" si="36"/>
        <v>0</v>
      </c>
      <c r="R104" s="40">
        <f t="shared" si="37"/>
        <v>3</v>
      </c>
      <c r="S104" s="40">
        <f t="shared" si="38"/>
        <v>-1</v>
      </c>
      <c r="T104" s="40">
        <f t="shared" si="39"/>
        <v>0</v>
      </c>
      <c r="U104" s="40">
        <f t="shared" si="40"/>
        <v>0</v>
      </c>
      <c r="V104" s="40">
        <f t="shared" si="41"/>
        <v>1</v>
      </c>
      <c r="W104" s="40">
        <f t="shared" si="42"/>
        <v>0</v>
      </c>
      <c r="X104" s="40">
        <f t="shared" si="43"/>
        <v>0</v>
      </c>
      <c r="Y104" s="61">
        <f t="shared" si="32"/>
        <v>3</v>
      </c>
      <c r="Z104">
        <v>1</v>
      </c>
      <c r="AA104" s="12" t="str">
        <f t="shared" si="33"/>
        <v>no</v>
      </c>
      <c r="AC104">
        <v>0</v>
      </c>
      <c r="AD104">
        <v>1</v>
      </c>
      <c r="AE104">
        <v>0</v>
      </c>
      <c r="AF104">
        <v>0</v>
      </c>
      <c r="AG104">
        <v>-1</v>
      </c>
      <c r="AH104">
        <v>1</v>
      </c>
      <c r="AI104">
        <v>0</v>
      </c>
      <c r="AJ104">
        <v>2</v>
      </c>
      <c r="AK104">
        <v>1</v>
      </c>
      <c r="AL104">
        <v>0</v>
      </c>
      <c r="AM104">
        <v>4</v>
      </c>
    </row>
    <row r="105" spans="1:39" x14ac:dyDescent="0.2">
      <c r="A105" s="2" t="s">
        <v>52</v>
      </c>
      <c r="B105" s="2" t="s">
        <v>121</v>
      </c>
      <c r="C105" s="2">
        <v>1</v>
      </c>
      <c r="D105" s="2" t="s">
        <v>88</v>
      </c>
      <c r="E105" s="2" t="s">
        <v>57</v>
      </c>
      <c r="F105" s="2" t="s">
        <v>52</v>
      </c>
      <c r="G105" s="2" t="s">
        <v>58</v>
      </c>
      <c r="H105" s="2" t="s">
        <v>59</v>
      </c>
      <c r="J105" s="2" t="s">
        <v>52</v>
      </c>
      <c r="K105" s="2" t="s">
        <v>61</v>
      </c>
      <c r="M105" s="2" t="s">
        <v>106</v>
      </c>
      <c r="O105" s="40">
        <f t="shared" si="34"/>
        <v>0</v>
      </c>
      <c r="P105" s="40">
        <f t="shared" si="35"/>
        <v>0</v>
      </c>
      <c r="Q105" s="40">
        <f t="shared" si="36"/>
        <v>0</v>
      </c>
      <c r="R105" s="40">
        <f t="shared" si="37"/>
        <v>0</v>
      </c>
      <c r="S105" s="40">
        <f t="shared" si="38"/>
        <v>0</v>
      </c>
      <c r="T105" s="40">
        <f t="shared" si="39"/>
        <v>0</v>
      </c>
      <c r="U105" s="40">
        <f t="shared" si="40"/>
        <v>0</v>
      </c>
      <c r="V105" s="40" t="str">
        <f t="shared" si="41"/>
        <v>NO</v>
      </c>
      <c r="W105" s="40">
        <f t="shared" si="42"/>
        <v>0</v>
      </c>
      <c r="X105" s="40">
        <f t="shared" si="43"/>
        <v>0</v>
      </c>
      <c r="Y105" s="61">
        <f t="shared" si="32"/>
        <v>0</v>
      </c>
      <c r="Z105">
        <v>3</v>
      </c>
      <c r="AA105" s="12" t="str">
        <f t="shared" si="33"/>
        <v>no</v>
      </c>
      <c r="AC105">
        <v>1</v>
      </c>
      <c r="AD105">
        <v>3</v>
      </c>
      <c r="AE105">
        <v>2</v>
      </c>
      <c r="AF105">
        <v>2</v>
      </c>
      <c r="AG105">
        <v>2</v>
      </c>
      <c r="AH105">
        <v>0</v>
      </c>
      <c r="AI105">
        <v>1</v>
      </c>
      <c r="AJ105">
        <v>2</v>
      </c>
      <c r="AK105">
        <v>1</v>
      </c>
      <c r="AL105">
        <v>1</v>
      </c>
      <c r="AM105">
        <v>15</v>
      </c>
    </row>
    <row r="106" spans="1:39" x14ac:dyDescent="0.2">
      <c r="A106" s="2" t="s">
        <v>49</v>
      </c>
      <c r="B106" s="2" t="s">
        <v>121</v>
      </c>
      <c r="C106" s="2">
        <v>3</v>
      </c>
      <c r="D106" s="2" t="s">
        <v>88</v>
      </c>
      <c r="E106" s="2" t="s">
        <v>74</v>
      </c>
      <c r="F106" s="2" t="s">
        <v>49</v>
      </c>
      <c r="G106" s="2" t="s">
        <v>58</v>
      </c>
      <c r="H106" s="2" t="s">
        <v>54</v>
      </c>
      <c r="I106" s="2" t="s">
        <v>136</v>
      </c>
      <c r="J106" s="2" t="s">
        <v>49</v>
      </c>
      <c r="K106" s="2" t="s">
        <v>117</v>
      </c>
      <c r="M106" s="2" t="s">
        <v>80</v>
      </c>
      <c r="O106" s="40">
        <f t="shared" si="34"/>
        <v>1</v>
      </c>
      <c r="P106" s="40">
        <f t="shared" si="35"/>
        <v>0</v>
      </c>
      <c r="Q106" s="40">
        <f t="shared" si="36"/>
        <v>0</v>
      </c>
      <c r="R106" s="40">
        <f t="shared" si="37"/>
        <v>0</v>
      </c>
      <c r="S106" s="40">
        <f t="shared" si="38"/>
        <v>-1</v>
      </c>
      <c r="T106" s="40">
        <f t="shared" si="39"/>
        <v>1</v>
      </c>
      <c r="U106" s="40">
        <f t="shared" si="40"/>
        <v>2</v>
      </c>
      <c r="V106" s="40">
        <f t="shared" si="41"/>
        <v>2</v>
      </c>
      <c r="W106" s="40">
        <f t="shared" si="42"/>
        <v>1</v>
      </c>
      <c r="X106" s="40">
        <f t="shared" si="43"/>
        <v>1</v>
      </c>
      <c r="Y106" s="61">
        <f t="shared" si="32"/>
        <v>7</v>
      </c>
      <c r="Z106">
        <v>5</v>
      </c>
      <c r="AA106" s="12" t="str">
        <f t="shared" si="33"/>
        <v>no</v>
      </c>
      <c r="AC106">
        <v>0</v>
      </c>
      <c r="AD106">
        <v>1</v>
      </c>
      <c r="AE106">
        <v>0</v>
      </c>
      <c r="AF106">
        <v>1</v>
      </c>
      <c r="AG106">
        <v>-2</v>
      </c>
      <c r="AH106">
        <v>1</v>
      </c>
      <c r="AI106">
        <v>0</v>
      </c>
      <c r="AJ106">
        <v>1</v>
      </c>
      <c r="AK106">
        <v>0</v>
      </c>
      <c r="AL106">
        <v>0</v>
      </c>
      <c r="AM106">
        <v>2</v>
      </c>
    </row>
    <row r="107" spans="1:39" x14ac:dyDescent="0.2">
      <c r="M107" s="2" t="s">
        <v>106</v>
      </c>
      <c r="O107" s="40">
        <f t="shared" si="34"/>
        <v>0</v>
      </c>
      <c r="P107" s="40" t="str">
        <f t="shared" si="35"/>
        <v>NO</v>
      </c>
      <c r="Q107" s="40">
        <f t="shared" si="36"/>
        <v>0</v>
      </c>
      <c r="R107" s="40" t="str">
        <f t="shared" si="37"/>
        <v>NO</v>
      </c>
      <c r="S107" s="40" t="str">
        <f t="shared" si="38"/>
        <v>NO</v>
      </c>
      <c r="T107" s="40">
        <f t="shared" si="39"/>
        <v>0</v>
      </c>
      <c r="U107" s="40" t="str">
        <f t="shared" si="40"/>
        <v>NO</v>
      </c>
      <c r="V107" s="40" t="str">
        <f t="shared" si="41"/>
        <v>NO</v>
      </c>
      <c r="W107" s="40">
        <f t="shared" si="42"/>
        <v>0</v>
      </c>
      <c r="X107" s="40" t="str">
        <f t="shared" si="43"/>
        <v>NO</v>
      </c>
      <c r="Y107" s="61">
        <f t="shared" si="32"/>
        <v>0</v>
      </c>
      <c r="Z107">
        <v>5</v>
      </c>
      <c r="AA107" s="12" t="str">
        <f t="shared" si="33"/>
        <v>no</v>
      </c>
      <c r="AC107">
        <v>1</v>
      </c>
      <c r="AD107">
        <v>2</v>
      </c>
      <c r="AE107">
        <v>0</v>
      </c>
      <c r="AF107">
        <v>2</v>
      </c>
      <c r="AG107">
        <v>0</v>
      </c>
      <c r="AH107">
        <v>0</v>
      </c>
      <c r="AI107">
        <v>1</v>
      </c>
      <c r="AJ107" t="s">
        <v>416</v>
      </c>
      <c r="AK107">
        <v>1</v>
      </c>
      <c r="AL107">
        <v>0</v>
      </c>
      <c r="AM107">
        <v>7</v>
      </c>
    </row>
    <row r="108" spans="1:39" x14ac:dyDescent="0.2">
      <c r="A108" s="2" t="s">
        <v>49</v>
      </c>
      <c r="B108" s="2" t="s">
        <v>121</v>
      </c>
      <c r="C108" s="2">
        <v>4</v>
      </c>
      <c r="D108" s="2" t="s">
        <v>95</v>
      </c>
      <c r="E108" s="2" t="s">
        <v>74</v>
      </c>
      <c r="F108" s="2" t="s">
        <v>52</v>
      </c>
      <c r="G108" s="2" t="s">
        <v>58</v>
      </c>
      <c r="H108" s="2" t="s">
        <v>89</v>
      </c>
      <c r="I108" s="2" t="s">
        <v>132</v>
      </c>
      <c r="J108" s="2" t="s">
        <v>52</v>
      </c>
      <c r="K108" s="2" t="s">
        <v>90</v>
      </c>
      <c r="M108" s="2" t="s">
        <v>80</v>
      </c>
      <c r="O108" s="40">
        <f t="shared" si="34"/>
        <v>1</v>
      </c>
      <c r="P108" s="40">
        <f t="shared" si="35"/>
        <v>0</v>
      </c>
      <c r="Q108" s="40">
        <f t="shared" si="36"/>
        <v>1</v>
      </c>
      <c r="R108" s="40">
        <f t="shared" si="37"/>
        <v>1</v>
      </c>
      <c r="S108" s="40">
        <f t="shared" si="38"/>
        <v>-1</v>
      </c>
      <c r="T108" s="40">
        <f t="shared" si="39"/>
        <v>0</v>
      </c>
      <c r="U108" s="40">
        <f t="shared" si="40"/>
        <v>1</v>
      </c>
      <c r="V108" s="40">
        <f t="shared" si="41"/>
        <v>3</v>
      </c>
      <c r="W108" s="40">
        <f t="shared" si="42"/>
        <v>0</v>
      </c>
      <c r="X108" s="40">
        <f t="shared" si="43"/>
        <v>0</v>
      </c>
      <c r="Y108" s="61">
        <f t="shared" si="32"/>
        <v>6</v>
      </c>
      <c r="Z108">
        <v>3</v>
      </c>
      <c r="AA108" s="12" t="str">
        <f t="shared" si="33"/>
        <v>no</v>
      </c>
      <c r="AC108">
        <v>1</v>
      </c>
      <c r="AD108">
        <v>1</v>
      </c>
      <c r="AE108">
        <v>0</v>
      </c>
      <c r="AF108">
        <v>2</v>
      </c>
      <c r="AG108">
        <v>1</v>
      </c>
      <c r="AH108">
        <v>0</v>
      </c>
      <c r="AI108">
        <v>1</v>
      </c>
      <c r="AJ108">
        <v>1</v>
      </c>
      <c r="AK108">
        <v>1</v>
      </c>
      <c r="AL108">
        <v>0</v>
      </c>
      <c r="AM108">
        <v>8</v>
      </c>
    </row>
    <row r="109" spans="1:39" x14ac:dyDescent="0.2">
      <c r="A109" s="2" t="s">
        <v>49</v>
      </c>
      <c r="B109" s="2" t="s">
        <v>121</v>
      </c>
      <c r="C109" s="2">
        <v>6</v>
      </c>
      <c r="D109" s="2" t="s">
        <v>73</v>
      </c>
      <c r="E109" s="2" t="s">
        <v>131</v>
      </c>
      <c r="F109" s="2" t="s">
        <v>52</v>
      </c>
      <c r="G109" s="2" t="s">
        <v>75</v>
      </c>
      <c r="H109" s="2" t="s">
        <v>89</v>
      </c>
      <c r="I109" s="2" t="s">
        <v>122</v>
      </c>
      <c r="J109" s="2" t="s">
        <v>49</v>
      </c>
      <c r="K109" s="2" t="s">
        <v>89</v>
      </c>
      <c r="M109" s="2" t="s">
        <v>80</v>
      </c>
      <c r="O109" s="40">
        <f t="shared" si="34"/>
        <v>1</v>
      </c>
      <c r="P109" s="40">
        <f t="shared" si="35"/>
        <v>0</v>
      </c>
      <c r="Q109" s="40">
        <f t="shared" si="36"/>
        <v>3</v>
      </c>
      <c r="R109" s="40">
        <f t="shared" si="37"/>
        <v>2</v>
      </c>
      <c r="S109" s="40">
        <f t="shared" si="38"/>
        <v>1</v>
      </c>
      <c r="T109" s="40">
        <f t="shared" si="39"/>
        <v>0</v>
      </c>
      <c r="U109" s="40">
        <f t="shared" si="40"/>
        <v>1</v>
      </c>
      <c r="V109" s="40">
        <f t="shared" si="41"/>
        <v>1</v>
      </c>
      <c r="W109" s="40">
        <f t="shared" si="42"/>
        <v>1</v>
      </c>
      <c r="X109" s="40">
        <f t="shared" si="43"/>
        <v>2</v>
      </c>
      <c r="Y109" s="61">
        <f t="shared" si="32"/>
        <v>12</v>
      </c>
      <c r="Z109">
        <v>2</v>
      </c>
      <c r="AA109" s="12" t="str">
        <f t="shared" si="33"/>
        <v>no</v>
      </c>
      <c r="AC109">
        <v>1</v>
      </c>
      <c r="AD109">
        <v>1</v>
      </c>
      <c r="AE109">
        <v>0</v>
      </c>
      <c r="AF109">
        <v>0</v>
      </c>
      <c r="AG109">
        <v>-2</v>
      </c>
      <c r="AH109">
        <v>0</v>
      </c>
      <c r="AI109">
        <v>0</v>
      </c>
      <c r="AJ109">
        <v>0</v>
      </c>
      <c r="AK109">
        <v>0</v>
      </c>
      <c r="AL109">
        <v>0</v>
      </c>
      <c r="AM109">
        <v>0</v>
      </c>
    </row>
    <row r="110" spans="1:39" x14ac:dyDescent="0.2">
      <c r="A110" s="2" t="s">
        <v>49</v>
      </c>
      <c r="B110" s="2" t="s">
        <v>55</v>
      </c>
      <c r="C110" s="2">
        <v>4</v>
      </c>
      <c r="D110" s="2" t="s">
        <v>88</v>
      </c>
      <c r="E110" s="2" t="s">
        <v>74</v>
      </c>
      <c r="F110" s="2" t="s">
        <v>52</v>
      </c>
      <c r="G110" s="2" t="s">
        <v>75</v>
      </c>
      <c r="H110" s="2" t="s">
        <v>89</v>
      </c>
      <c r="I110" s="2" t="s">
        <v>60</v>
      </c>
      <c r="J110" s="2" t="s">
        <v>49</v>
      </c>
      <c r="K110" s="2" t="s">
        <v>117</v>
      </c>
      <c r="M110" s="2" t="s">
        <v>80</v>
      </c>
      <c r="O110" s="40">
        <f t="shared" si="34"/>
        <v>1</v>
      </c>
      <c r="P110" s="40">
        <f t="shared" si="35"/>
        <v>2</v>
      </c>
      <c r="Q110" s="40">
        <f t="shared" si="36"/>
        <v>1</v>
      </c>
      <c r="R110" s="40">
        <f t="shared" si="37"/>
        <v>0</v>
      </c>
      <c r="S110" s="40">
        <f t="shared" si="38"/>
        <v>-1</v>
      </c>
      <c r="T110" s="40">
        <f t="shared" si="39"/>
        <v>0</v>
      </c>
      <c r="U110" s="40">
        <f t="shared" si="40"/>
        <v>1</v>
      </c>
      <c r="V110" s="40">
        <f t="shared" si="41"/>
        <v>0</v>
      </c>
      <c r="W110" s="40">
        <f t="shared" si="42"/>
        <v>1</v>
      </c>
      <c r="X110" s="40">
        <f t="shared" si="43"/>
        <v>1</v>
      </c>
      <c r="Y110" s="61">
        <f t="shared" si="32"/>
        <v>6</v>
      </c>
      <c r="Z110">
        <v>2</v>
      </c>
      <c r="AA110" s="12" t="str">
        <f t="shared" si="33"/>
        <v>no</v>
      </c>
      <c r="AC110">
        <v>1</v>
      </c>
      <c r="AD110" t="s">
        <v>415</v>
      </c>
      <c r="AE110">
        <v>0</v>
      </c>
      <c r="AF110">
        <v>0</v>
      </c>
      <c r="AG110">
        <v>1</v>
      </c>
      <c r="AH110">
        <v>0</v>
      </c>
      <c r="AI110">
        <v>0</v>
      </c>
      <c r="AJ110">
        <v>0</v>
      </c>
      <c r="AK110">
        <v>1</v>
      </c>
      <c r="AL110">
        <v>0</v>
      </c>
      <c r="AM110">
        <v>3</v>
      </c>
    </row>
    <row r="111" spans="1:39" x14ac:dyDescent="0.2">
      <c r="A111" s="2" t="s">
        <v>49</v>
      </c>
      <c r="B111" s="2" t="s">
        <v>72</v>
      </c>
      <c r="D111" s="2" t="s">
        <v>56</v>
      </c>
      <c r="F111" s="2" t="s">
        <v>52</v>
      </c>
      <c r="G111" s="2" t="s">
        <v>58</v>
      </c>
      <c r="H111" s="2" t="s">
        <v>89</v>
      </c>
      <c r="I111" s="2" t="s">
        <v>96</v>
      </c>
      <c r="J111" s="2" t="s">
        <v>49</v>
      </c>
      <c r="K111" s="2" t="s">
        <v>61</v>
      </c>
      <c r="M111" s="2" t="s">
        <v>106</v>
      </c>
      <c r="O111" s="40">
        <f t="shared" si="34"/>
        <v>1</v>
      </c>
      <c r="P111" s="40">
        <f t="shared" si="35"/>
        <v>1</v>
      </c>
      <c r="Q111" s="40">
        <f t="shared" si="36"/>
        <v>0</v>
      </c>
      <c r="R111" s="40">
        <f t="shared" si="37"/>
        <v>3</v>
      </c>
      <c r="S111" s="40" t="str">
        <f t="shared" si="38"/>
        <v>NO</v>
      </c>
      <c r="T111" s="40">
        <f t="shared" si="39"/>
        <v>0</v>
      </c>
      <c r="U111" s="40">
        <f t="shared" si="40"/>
        <v>1</v>
      </c>
      <c r="V111" s="40">
        <f t="shared" si="41"/>
        <v>1</v>
      </c>
      <c r="W111" s="40">
        <f t="shared" si="42"/>
        <v>1</v>
      </c>
      <c r="X111" s="40">
        <f t="shared" si="43"/>
        <v>0</v>
      </c>
      <c r="Y111" s="61">
        <f t="shared" si="32"/>
        <v>8</v>
      </c>
      <c r="Z111">
        <v>1</v>
      </c>
      <c r="AA111" s="12" t="str">
        <f t="shared" si="33"/>
        <v>no</v>
      </c>
      <c r="AC111">
        <v>1</v>
      </c>
      <c r="AD111">
        <v>1</v>
      </c>
      <c r="AE111">
        <v>1</v>
      </c>
      <c r="AF111">
        <v>1</v>
      </c>
      <c r="AG111">
        <v>-1</v>
      </c>
      <c r="AH111">
        <v>0</v>
      </c>
      <c r="AI111">
        <v>1</v>
      </c>
      <c r="AJ111">
        <v>2</v>
      </c>
      <c r="AK111">
        <v>1</v>
      </c>
      <c r="AL111">
        <v>0</v>
      </c>
      <c r="AM111">
        <v>7</v>
      </c>
    </row>
    <row r="112" spans="1:39" x14ac:dyDescent="0.2">
      <c r="A112" s="2" t="s">
        <v>49</v>
      </c>
      <c r="B112" s="2" t="s">
        <v>72</v>
      </c>
      <c r="C112" s="2">
        <v>4</v>
      </c>
      <c r="D112" s="2" t="s">
        <v>95</v>
      </c>
      <c r="E112" s="2" t="s">
        <v>109</v>
      </c>
      <c r="F112" s="2" t="s">
        <v>52</v>
      </c>
      <c r="G112" s="2" t="s">
        <v>58</v>
      </c>
      <c r="H112" s="2" t="s">
        <v>89</v>
      </c>
      <c r="I112" s="2" t="s">
        <v>96</v>
      </c>
      <c r="J112" s="2" t="s">
        <v>52</v>
      </c>
      <c r="K112" s="2" t="s">
        <v>61</v>
      </c>
      <c r="M112" s="2" t="s">
        <v>106</v>
      </c>
      <c r="O112" s="40">
        <f t="shared" si="34"/>
        <v>1</v>
      </c>
      <c r="P112" s="40">
        <f t="shared" si="35"/>
        <v>1</v>
      </c>
      <c r="Q112" s="40">
        <f t="shared" si="36"/>
        <v>1</v>
      </c>
      <c r="R112" s="40">
        <f t="shared" si="37"/>
        <v>1</v>
      </c>
      <c r="S112" s="40">
        <f t="shared" si="38"/>
        <v>-2</v>
      </c>
      <c r="T112" s="40">
        <f t="shared" si="39"/>
        <v>0</v>
      </c>
      <c r="U112" s="40">
        <f t="shared" si="40"/>
        <v>1</v>
      </c>
      <c r="V112" s="40">
        <f t="shared" si="41"/>
        <v>1</v>
      </c>
      <c r="W112" s="40">
        <f t="shared" si="42"/>
        <v>0</v>
      </c>
      <c r="X112" s="40">
        <f t="shared" si="43"/>
        <v>0</v>
      </c>
      <c r="Y112" s="61">
        <f t="shared" si="32"/>
        <v>4</v>
      </c>
      <c r="Z112">
        <v>2</v>
      </c>
      <c r="AA112" s="12" t="str">
        <f t="shared" si="33"/>
        <v>no</v>
      </c>
      <c r="AC112">
        <v>1</v>
      </c>
      <c r="AD112">
        <v>0</v>
      </c>
      <c r="AE112">
        <v>0</v>
      </c>
      <c r="AF112">
        <v>1</v>
      </c>
      <c r="AG112">
        <v>-1</v>
      </c>
      <c r="AH112">
        <v>0</v>
      </c>
      <c r="AI112">
        <v>0</v>
      </c>
      <c r="AJ112">
        <v>1</v>
      </c>
      <c r="AK112">
        <v>1</v>
      </c>
      <c r="AL112">
        <v>0</v>
      </c>
      <c r="AM112">
        <v>3</v>
      </c>
    </row>
    <row r="113" spans="1:39" x14ac:dyDescent="0.2">
      <c r="A113" s="2" t="s">
        <v>49</v>
      </c>
      <c r="B113" s="2" t="s">
        <v>55</v>
      </c>
      <c r="C113" s="2">
        <v>5</v>
      </c>
      <c r="D113" s="2" t="s">
        <v>95</v>
      </c>
      <c r="E113" s="2" t="s">
        <v>74</v>
      </c>
      <c r="F113" s="2" t="s">
        <v>52</v>
      </c>
      <c r="G113" s="2" t="s">
        <v>75</v>
      </c>
      <c r="H113" s="2" t="s">
        <v>89</v>
      </c>
      <c r="I113" s="2" t="s">
        <v>136</v>
      </c>
      <c r="J113" s="2" t="s">
        <v>52</v>
      </c>
      <c r="K113" s="2" t="s">
        <v>117</v>
      </c>
      <c r="M113" s="2" t="s">
        <v>106</v>
      </c>
      <c r="O113" s="40">
        <f t="shared" si="34"/>
        <v>1</v>
      </c>
      <c r="P113" s="40">
        <f t="shared" si="35"/>
        <v>2</v>
      </c>
      <c r="Q113" s="40">
        <f t="shared" si="36"/>
        <v>2</v>
      </c>
      <c r="R113" s="40">
        <f t="shared" si="37"/>
        <v>1</v>
      </c>
      <c r="S113" s="40">
        <f t="shared" si="38"/>
        <v>-1</v>
      </c>
      <c r="T113" s="40">
        <f t="shared" si="39"/>
        <v>0</v>
      </c>
      <c r="U113" s="40">
        <f t="shared" si="40"/>
        <v>1</v>
      </c>
      <c r="V113" s="40">
        <f t="shared" si="41"/>
        <v>2</v>
      </c>
      <c r="W113" s="40">
        <f t="shared" si="42"/>
        <v>0</v>
      </c>
      <c r="X113" s="40">
        <f t="shared" si="43"/>
        <v>1</v>
      </c>
      <c r="Y113" s="61">
        <f t="shared" si="32"/>
        <v>9</v>
      </c>
      <c r="Z113">
        <v>3</v>
      </c>
      <c r="AA113" s="12" t="str">
        <f t="shared" si="33"/>
        <v>no</v>
      </c>
      <c r="AC113">
        <v>1</v>
      </c>
      <c r="AD113">
        <v>2</v>
      </c>
      <c r="AE113">
        <v>3</v>
      </c>
      <c r="AF113">
        <v>1</v>
      </c>
      <c r="AG113">
        <v>1</v>
      </c>
      <c r="AH113">
        <v>1</v>
      </c>
      <c r="AI113">
        <v>1</v>
      </c>
      <c r="AJ113">
        <v>2</v>
      </c>
      <c r="AK113">
        <v>1</v>
      </c>
      <c r="AL113">
        <v>0</v>
      </c>
      <c r="AM113">
        <v>13</v>
      </c>
    </row>
    <row r="114" spans="1:39" x14ac:dyDescent="0.2">
      <c r="A114" s="2" t="s">
        <v>49</v>
      </c>
      <c r="B114" s="2" t="s">
        <v>103</v>
      </c>
      <c r="C114" s="2">
        <v>2</v>
      </c>
      <c r="D114" s="2" t="s">
        <v>95</v>
      </c>
      <c r="E114" s="2" t="s">
        <v>74</v>
      </c>
      <c r="F114" s="2" t="s">
        <v>52</v>
      </c>
      <c r="G114" s="2" t="s">
        <v>58</v>
      </c>
      <c r="H114" s="2" t="s">
        <v>59</v>
      </c>
      <c r="J114" s="2" t="s">
        <v>49</v>
      </c>
      <c r="K114" s="2" t="s">
        <v>61</v>
      </c>
      <c r="M114" s="2" t="s">
        <v>106</v>
      </c>
      <c r="O114" s="40">
        <f t="shared" si="34"/>
        <v>1</v>
      </c>
      <c r="P114" s="40" t="str">
        <f t="shared" si="35"/>
        <v>-1</v>
      </c>
      <c r="Q114" s="40">
        <f t="shared" si="36"/>
        <v>0</v>
      </c>
      <c r="R114" s="40">
        <f t="shared" si="37"/>
        <v>1</v>
      </c>
      <c r="S114" s="40">
        <f t="shared" si="38"/>
        <v>-1</v>
      </c>
      <c r="T114" s="40">
        <f t="shared" si="39"/>
        <v>0</v>
      </c>
      <c r="U114" s="40">
        <f t="shared" si="40"/>
        <v>0</v>
      </c>
      <c r="V114" s="40" t="str">
        <f t="shared" si="41"/>
        <v>NO</v>
      </c>
      <c r="W114" s="40">
        <f t="shared" si="42"/>
        <v>1</v>
      </c>
      <c r="X114" s="40">
        <f t="shared" si="43"/>
        <v>0</v>
      </c>
      <c r="Y114" s="61">
        <f t="shared" si="32"/>
        <v>2</v>
      </c>
      <c r="Z114">
        <v>2</v>
      </c>
      <c r="AA114" s="12" t="str">
        <f t="shared" si="33"/>
        <v>no</v>
      </c>
      <c r="AC114">
        <v>1</v>
      </c>
      <c r="AD114">
        <v>1</v>
      </c>
      <c r="AE114">
        <v>2</v>
      </c>
      <c r="AF114">
        <v>1</v>
      </c>
      <c r="AG114">
        <v>1</v>
      </c>
      <c r="AH114">
        <v>1</v>
      </c>
      <c r="AI114">
        <v>2</v>
      </c>
      <c r="AJ114">
        <v>2</v>
      </c>
      <c r="AK114">
        <v>1</v>
      </c>
      <c r="AL114">
        <v>0</v>
      </c>
      <c r="AM114">
        <v>12</v>
      </c>
    </row>
    <row r="115" spans="1:39" x14ac:dyDescent="0.2">
      <c r="A115" s="2" t="s">
        <v>49</v>
      </c>
      <c r="B115" s="2" t="s">
        <v>121</v>
      </c>
      <c r="C115" s="2">
        <v>2</v>
      </c>
      <c r="D115" s="2" t="s">
        <v>88</v>
      </c>
      <c r="E115" s="2" t="s">
        <v>109</v>
      </c>
      <c r="F115" s="2" t="s">
        <v>49</v>
      </c>
      <c r="G115" s="2" t="s">
        <v>58</v>
      </c>
      <c r="H115" s="2" t="s">
        <v>54</v>
      </c>
      <c r="J115" s="2" t="s">
        <v>49</v>
      </c>
      <c r="K115" s="2" t="s">
        <v>61</v>
      </c>
      <c r="M115" s="2" t="s">
        <v>80</v>
      </c>
      <c r="O115" s="40">
        <f t="shared" si="34"/>
        <v>1</v>
      </c>
      <c r="P115" s="40">
        <f t="shared" si="35"/>
        <v>0</v>
      </c>
      <c r="Q115" s="40">
        <f t="shared" si="36"/>
        <v>0</v>
      </c>
      <c r="R115" s="40">
        <f t="shared" si="37"/>
        <v>0</v>
      </c>
      <c r="S115" s="40">
        <f t="shared" si="38"/>
        <v>-2</v>
      </c>
      <c r="T115" s="40">
        <f t="shared" si="39"/>
        <v>1</v>
      </c>
      <c r="U115" s="40">
        <f t="shared" si="40"/>
        <v>2</v>
      </c>
      <c r="V115" s="40" t="str">
        <f t="shared" si="41"/>
        <v>NO</v>
      </c>
      <c r="W115" s="40">
        <f t="shared" si="42"/>
        <v>1</v>
      </c>
      <c r="X115" s="40">
        <f t="shared" si="43"/>
        <v>0</v>
      </c>
      <c r="Y115" s="61">
        <f t="shared" si="32"/>
        <v>3</v>
      </c>
      <c r="Z115">
        <v>1</v>
      </c>
      <c r="AA115" s="12" t="str">
        <f t="shared" si="33"/>
        <v>no</v>
      </c>
      <c r="AC115">
        <v>1</v>
      </c>
      <c r="AD115">
        <v>1</v>
      </c>
      <c r="AE115">
        <v>0</v>
      </c>
      <c r="AF115">
        <v>0</v>
      </c>
      <c r="AG115">
        <v>0</v>
      </c>
      <c r="AH115">
        <v>0</v>
      </c>
      <c r="AI115">
        <v>0</v>
      </c>
      <c r="AJ115">
        <v>1</v>
      </c>
      <c r="AK115">
        <v>1</v>
      </c>
      <c r="AL115">
        <v>1</v>
      </c>
      <c r="AM115">
        <v>5</v>
      </c>
    </row>
    <row r="116" spans="1:39" x14ac:dyDescent="0.2">
      <c r="A116" s="2" t="s">
        <v>49</v>
      </c>
      <c r="B116" s="2" t="s">
        <v>72</v>
      </c>
      <c r="C116" s="2">
        <v>4</v>
      </c>
      <c r="D116" s="2" t="s">
        <v>56</v>
      </c>
      <c r="E116" s="2" t="s">
        <v>131</v>
      </c>
      <c r="F116" s="2" t="s">
        <v>52</v>
      </c>
      <c r="G116" s="2" t="s">
        <v>58</v>
      </c>
      <c r="H116" s="2" t="s">
        <v>59</v>
      </c>
      <c r="I116" s="2" t="s">
        <v>163</v>
      </c>
      <c r="J116" s="2" t="s">
        <v>52</v>
      </c>
      <c r="K116" s="2" t="s">
        <v>90</v>
      </c>
      <c r="M116" s="2" t="s">
        <v>80</v>
      </c>
      <c r="O116" s="40">
        <f t="shared" si="34"/>
        <v>1</v>
      </c>
      <c r="P116" s="40">
        <f t="shared" si="35"/>
        <v>1</v>
      </c>
      <c r="Q116" s="40">
        <f t="shared" si="36"/>
        <v>1</v>
      </c>
      <c r="R116" s="40">
        <f t="shared" si="37"/>
        <v>3</v>
      </c>
      <c r="S116" s="40">
        <f t="shared" si="38"/>
        <v>1</v>
      </c>
      <c r="T116" s="40">
        <f t="shared" si="39"/>
        <v>0</v>
      </c>
      <c r="U116" s="40">
        <f t="shared" si="40"/>
        <v>0</v>
      </c>
      <c r="V116" s="40">
        <f t="shared" si="41"/>
        <v>1</v>
      </c>
      <c r="W116" s="40">
        <f t="shared" si="42"/>
        <v>0</v>
      </c>
      <c r="X116" s="40">
        <f t="shared" si="43"/>
        <v>0</v>
      </c>
      <c r="Y116" s="61">
        <f t="shared" si="32"/>
        <v>8</v>
      </c>
      <c r="Z116">
        <v>3</v>
      </c>
      <c r="AA116" s="12" t="str">
        <f t="shared" si="33"/>
        <v>no</v>
      </c>
      <c r="AC116">
        <v>1</v>
      </c>
      <c r="AD116">
        <v>2</v>
      </c>
      <c r="AE116">
        <v>1</v>
      </c>
      <c r="AF116">
        <v>-1</v>
      </c>
      <c r="AG116">
        <v>0</v>
      </c>
      <c r="AH116">
        <v>0</v>
      </c>
      <c r="AI116">
        <v>1</v>
      </c>
      <c r="AJ116">
        <v>1</v>
      </c>
      <c r="AK116">
        <v>1</v>
      </c>
      <c r="AL116">
        <v>0</v>
      </c>
      <c r="AM116">
        <v>6</v>
      </c>
    </row>
    <row r="117" spans="1:39" x14ac:dyDescent="0.2">
      <c r="A117" s="2" t="s">
        <v>49</v>
      </c>
      <c r="B117" s="2" t="s">
        <v>103</v>
      </c>
      <c r="C117" s="2">
        <v>3</v>
      </c>
      <c r="D117" s="2" t="s">
        <v>73</v>
      </c>
      <c r="E117" s="2" t="s">
        <v>57</v>
      </c>
      <c r="F117" s="2" t="s">
        <v>49</v>
      </c>
      <c r="G117" s="2" t="s">
        <v>58</v>
      </c>
      <c r="H117" s="2" t="s">
        <v>59</v>
      </c>
      <c r="I117" s="2" t="s">
        <v>132</v>
      </c>
      <c r="J117" s="2" t="s">
        <v>49</v>
      </c>
      <c r="K117" s="2" t="s">
        <v>117</v>
      </c>
      <c r="M117" s="2" t="s">
        <v>80</v>
      </c>
      <c r="O117" s="40">
        <f t="shared" si="34"/>
        <v>1</v>
      </c>
      <c r="P117" s="40" t="str">
        <f t="shared" si="35"/>
        <v>-1</v>
      </c>
      <c r="Q117" s="40">
        <f t="shared" si="36"/>
        <v>0</v>
      </c>
      <c r="R117" s="40">
        <f t="shared" si="37"/>
        <v>2</v>
      </c>
      <c r="S117" s="40">
        <f t="shared" si="38"/>
        <v>0</v>
      </c>
      <c r="T117" s="40">
        <f t="shared" si="39"/>
        <v>1</v>
      </c>
      <c r="U117" s="40">
        <f t="shared" si="40"/>
        <v>0</v>
      </c>
      <c r="V117" s="40">
        <f t="shared" si="41"/>
        <v>3</v>
      </c>
      <c r="W117" s="40">
        <f t="shared" si="42"/>
        <v>1</v>
      </c>
      <c r="X117" s="40">
        <f t="shared" si="43"/>
        <v>1</v>
      </c>
      <c r="Y117" s="61">
        <f t="shared" si="32"/>
        <v>9</v>
      </c>
      <c r="Z117">
        <v>5</v>
      </c>
      <c r="AA117" s="12" t="str">
        <f t="shared" si="33"/>
        <v>no</v>
      </c>
      <c r="AC117">
        <v>1</v>
      </c>
      <c r="AD117">
        <v>2</v>
      </c>
      <c r="AE117">
        <v>0</v>
      </c>
      <c r="AF117">
        <v>2</v>
      </c>
      <c r="AG117">
        <v>0</v>
      </c>
      <c r="AH117">
        <v>1</v>
      </c>
      <c r="AI117">
        <v>0</v>
      </c>
      <c r="AJ117">
        <v>1</v>
      </c>
      <c r="AK117">
        <v>1</v>
      </c>
      <c r="AL117">
        <v>0</v>
      </c>
      <c r="AM117">
        <v>8</v>
      </c>
    </row>
    <row r="118" spans="1:39" x14ac:dyDescent="0.2">
      <c r="A118" s="2" t="s">
        <v>49</v>
      </c>
      <c r="B118" s="2" t="s">
        <v>103</v>
      </c>
      <c r="C118" s="2">
        <v>5</v>
      </c>
      <c r="D118" s="2" t="s">
        <v>73</v>
      </c>
      <c r="E118" s="2" t="s">
        <v>57</v>
      </c>
      <c r="F118" s="2" t="s">
        <v>49</v>
      </c>
      <c r="G118" s="2" t="s">
        <v>75</v>
      </c>
      <c r="H118" s="2" t="s">
        <v>54</v>
      </c>
      <c r="I118" s="2" t="s">
        <v>132</v>
      </c>
      <c r="J118" s="2" t="s">
        <v>49</v>
      </c>
      <c r="K118" s="2" t="s">
        <v>117</v>
      </c>
      <c r="M118" s="2" t="s">
        <v>80</v>
      </c>
      <c r="O118" s="40">
        <f t="shared" si="34"/>
        <v>1</v>
      </c>
      <c r="P118" s="40" t="str">
        <f t="shared" si="35"/>
        <v>-1</v>
      </c>
      <c r="Q118" s="40">
        <f t="shared" si="36"/>
        <v>2</v>
      </c>
      <c r="R118" s="40">
        <f t="shared" si="37"/>
        <v>2</v>
      </c>
      <c r="S118" s="40">
        <f t="shared" si="38"/>
        <v>0</v>
      </c>
      <c r="T118" s="40">
        <f t="shared" si="39"/>
        <v>1</v>
      </c>
      <c r="U118" s="40">
        <f t="shared" si="40"/>
        <v>2</v>
      </c>
      <c r="V118" s="40">
        <f t="shared" si="41"/>
        <v>3</v>
      </c>
      <c r="W118" s="40">
        <f t="shared" si="42"/>
        <v>1</v>
      </c>
      <c r="X118" s="40">
        <f t="shared" si="43"/>
        <v>1</v>
      </c>
      <c r="Y118" s="61">
        <f t="shared" si="32"/>
        <v>13</v>
      </c>
      <c r="Z118">
        <v>4</v>
      </c>
      <c r="AA118" s="12" t="str">
        <f t="shared" si="33"/>
        <v>no</v>
      </c>
      <c r="AC118">
        <v>1</v>
      </c>
      <c r="AD118">
        <v>3</v>
      </c>
      <c r="AE118">
        <v>2</v>
      </c>
      <c r="AF118">
        <v>1</v>
      </c>
      <c r="AG118">
        <v>0</v>
      </c>
      <c r="AH118">
        <v>1</v>
      </c>
      <c r="AI118">
        <v>2</v>
      </c>
      <c r="AJ118">
        <v>3</v>
      </c>
      <c r="AK118">
        <v>1</v>
      </c>
      <c r="AL118">
        <v>0</v>
      </c>
      <c r="AM118">
        <v>14</v>
      </c>
    </row>
    <row r="119" spans="1:39" x14ac:dyDescent="0.2">
      <c r="A119" s="2" t="s">
        <v>52</v>
      </c>
      <c r="B119" s="2" t="s">
        <v>121</v>
      </c>
      <c r="C119" s="2">
        <v>1</v>
      </c>
      <c r="D119" s="2" t="s">
        <v>56</v>
      </c>
      <c r="E119" s="2" t="s">
        <v>57</v>
      </c>
      <c r="F119" s="2" t="s">
        <v>52</v>
      </c>
      <c r="G119" s="2" t="s">
        <v>58</v>
      </c>
      <c r="H119" s="2" t="s">
        <v>59</v>
      </c>
      <c r="I119" s="2" t="s">
        <v>60</v>
      </c>
      <c r="J119" s="2" t="s">
        <v>52</v>
      </c>
      <c r="K119" s="2" t="s">
        <v>61</v>
      </c>
      <c r="M119" s="2" t="s">
        <v>80</v>
      </c>
      <c r="O119" s="40">
        <f t="shared" si="34"/>
        <v>0</v>
      </c>
      <c r="P119" s="40">
        <f t="shared" si="35"/>
        <v>0</v>
      </c>
      <c r="Q119" s="40">
        <f t="shared" si="36"/>
        <v>0</v>
      </c>
      <c r="R119" s="40">
        <f t="shared" si="37"/>
        <v>3</v>
      </c>
      <c r="S119" s="40">
        <f t="shared" si="38"/>
        <v>0</v>
      </c>
      <c r="T119" s="40">
        <f t="shared" si="39"/>
        <v>0</v>
      </c>
      <c r="U119" s="40">
        <f t="shared" si="40"/>
        <v>0</v>
      </c>
      <c r="V119" s="40">
        <f t="shared" si="41"/>
        <v>0</v>
      </c>
      <c r="W119" s="40">
        <f t="shared" si="42"/>
        <v>0</v>
      </c>
      <c r="X119" s="40">
        <f t="shared" si="43"/>
        <v>0</v>
      </c>
      <c r="Y119" s="61">
        <f t="shared" si="32"/>
        <v>3</v>
      </c>
      <c r="Z119">
        <v>1</v>
      </c>
      <c r="AA119" s="12" t="str">
        <f t="shared" si="33"/>
        <v>no</v>
      </c>
      <c r="AC119">
        <v>1</v>
      </c>
      <c r="AD119">
        <v>0</v>
      </c>
      <c r="AE119">
        <v>0</v>
      </c>
      <c r="AF119">
        <v>3</v>
      </c>
      <c r="AG119">
        <v>-2</v>
      </c>
      <c r="AH119">
        <v>0</v>
      </c>
      <c r="AI119">
        <v>1</v>
      </c>
      <c r="AJ119">
        <v>2</v>
      </c>
      <c r="AK119">
        <v>1</v>
      </c>
      <c r="AL119">
        <v>0</v>
      </c>
      <c r="AM119">
        <v>6</v>
      </c>
    </row>
    <row r="120" spans="1:39" x14ac:dyDescent="0.2">
      <c r="A120" s="2" t="s">
        <v>49</v>
      </c>
      <c r="B120" s="2" t="s">
        <v>72</v>
      </c>
      <c r="C120" s="2">
        <v>4</v>
      </c>
      <c r="D120" s="2" t="s">
        <v>56</v>
      </c>
      <c r="E120" s="2" t="s">
        <v>74</v>
      </c>
      <c r="F120" s="2" t="s">
        <v>52</v>
      </c>
      <c r="G120" s="2" t="s">
        <v>58</v>
      </c>
      <c r="H120" s="2" t="s">
        <v>54</v>
      </c>
      <c r="I120" s="2" t="s">
        <v>294</v>
      </c>
      <c r="J120" s="2" t="s">
        <v>49</v>
      </c>
      <c r="K120" s="2" t="s">
        <v>90</v>
      </c>
      <c r="M120" s="2" t="s">
        <v>80</v>
      </c>
      <c r="O120" s="40">
        <f t="shared" si="34"/>
        <v>1</v>
      </c>
      <c r="P120" s="40">
        <f t="shared" si="35"/>
        <v>1</v>
      </c>
      <c r="Q120" s="40">
        <f t="shared" si="36"/>
        <v>1</v>
      </c>
      <c r="R120" s="40">
        <f t="shared" si="37"/>
        <v>3</v>
      </c>
      <c r="S120" s="40">
        <f t="shared" si="38"/>
        <v>-1</v>
      </c>
      <c r="T120" s="40">
        <f t="shared" si="39"/>
        <v>0</v>
      </c>
      <c r="U120" s="40">
        <f t="shared" si="40"/>
        <v>2</v>
      </c>
      <c r="V120" s="40">
        <f t="shared" si="41"/>
        <v>1</v>
      </c>
      <c r="W120" s="40">
        <f t="shared" si="42"/>
        <v>1</v>
      </c>
      <c r="X120" s="40">
        <f t="shared" si="43"/>
        <v>0</v>
      </c>
      <c r="Y120" s="61">
        <f t="shared" si="32"/>
        <v>9</v>
      </c>
      <c r="Z120">
        <v>5</v>
      </c>
      <c r="AA120" s="12" t="str">
        <f t="shared" si="33"/>
        <v>no</v>
      </c>
      <c r="AC120">
        <v>1</v>
      </c>
      <c r="AD120">
        <v>1</v>
      </c>
      <c r="AE120">
        <v>0</v>
      </c>
      <c r="AF120" t="s">
        <v>416</v>
      </c>
      <c r="AG120">
        <v>0</v>
      </c>
      <c r="AH120">
        <v>0</v>
      </c>
      <c r="AI120">
        <v>1</v>
      </c>
      <c r="AJ120">
        <v>2</v>
      </c>
      <c r="AK120">
        <v>0</v>
      </c>
      <c r="AL120">
        <v>0</v>
      </c>
      <c r="AM120">
        <v>5</v>
      </c>
    </row>
    <row r="121" spans="1:39" x14ac:dyDescent="0.2">
      <c r="M121" s="2" t="s">
        <v>65</v>
      </c>
      <c r="O121" s="40">
        <f t="shared" si="34"/>
        <v>0</v>
      </c>
      <c r="P121" s="40" t="str">
        <f t="shared" si="35"/>
        <v>NO</v>
      </c>
      <c r="Q121" s="40">
        <f t="shared" si="36"/>
        <v>0</v>
      </c>
      <c r="R121" s="40" t="str">
        <f t="shared" si="37"/>
        <v>NO</v>
      </c>
      <c r="S121" s="40" t="str">
        <f t="shared" si="38"/>
        <v>NO</v>
      </c>
      <c r="T121" s="40">
        <f t="shared" si="39"/>
        <v>0</v>
      </c>
      <c r="U121" s="40" t="str">
        <f t="shared" si="40"/>
        <v>NO</v>
      </c>
      <c r="V121" s="40" t="str">
        <f t="shared" si="41"/>
        <v>NO</v>
      </c>
      <c r="W121" s="40">
        <f t="shared" si="42"/>
        <v>0</v>
      </c>
      <c r="X121" s="40" t="str">
        <f t="shared" si="43"/>
        <v>NO</v>
      </c>
      <c r="Y121" s="61">
        <f t="shared" si="32"/>
        <v>0</v>
      </c>
      <c r="Z121">
        <v>1</v>
      </c>
      <c r="AA121" s="12" t="str">
        <f t="shared" si="33"/>
        <v>no</v>
      </c>
      <c r="AC121">
        <v>1</v>
      </c>
      <c r="AD121">
        <v>1</v>
      </c>
      <c r="AE121">
        <v>0</v>
      </c>
      <c r="AF121">
        <v>2</v>
      </c>
      <c r="AG121">
        <v>-2</v>
      </c>
      <c r="AH121">
        <v>0</v>
      </c>
      <c r="AI121">
        <v>2</v>
      </c>
      <c r="AJ121">
        <v>1</v>
      </c>
      <c r="AK121">
        <v>1</v>
      </c>
      <c r="AL121">
        <v>0</v>
      </c>
      <c r="AM121">
        <v>6</v>
      </c>
    </row>
    <row r="122" spans="1:39" x14ac:dyDescent="0.2">
      <c r="A122" s="2" t="s">
        <v>49</v>
      </c>
      <c r="B122" s="2" t="s">
        <v>72</v>
      </c>
      <c r="C122" s="2">
        <v>1</v>
      </c>
      <c r="D122" s="2" t="s">
        <v>88</v>
      </c>
      <c r="E122" s="2" t="s">
        <v>109</v>
      </c>
      <c r="F122" s="2" t="s">
        <v>49</v>
      </c>
      <c r="G122" s="2" t="s">
        <v>58</v>
      </c>
      <c r="H122" s="2" t="s">
        <v>89</v>
      </c>
      <c r="I122" s="2" t="s">
        <v>163</v>
      </c>
      <c r="J122" s="2" t="s">
        <v>52</v>
      </c>
      <c r="K122" s="2" t="s">
        <v>61</v>
      </c>
      <c r="M122" s="2" t="s">
        <v>80</v>
      </c>
      <c r="O122" s="40">
        <f t="shared" si="34"/>
        <v>1</v>
      </c>
      <c r="P122" s="40">
        <f t="shared" si="35"/>
        <v>1</v>
      </c>
      <c r="Q122" s="40">
        <f t="shared" si="36"/>
        <v>0</v>
      </c>
      <c r="R122" s="40">
        <f t="shared" si="37"/>
        <v>0</v>
      </c>
      <c r="S122" s="40">
        <f t="shared" si="38"/>
        <v>-2</v>
      </c>
      <c r="T122" s="40">
        <f t="shared" si="39"/>
        <v>1</v>
      </c>
      <c r="U122" s="40">
        <f t="shared" si="40"/>
        <v>1</v>
      </c>
      <c r="V122" s="40">
        <f t="shared" si="41"/>
        <v>1</v>
      </c>
      <c r="W122" s="40">
        <f t="shared" si="42"/>
        <v>0</v>
      </c>
      <c r="X122" s="40">
        <f t="shared" si="43"/>
        <v>0</v>
      </c>
      <c r="Y122" s="61">
        <f t="shared" si="32"/>
        <v>3</v>
      </c>
      <c r="Z122">
        <v>4</v>
      </c>
      <c r="AA122" s="12" t="str">
        <f t="shared" si="33"/>
        <v>no</v>
      </c>
      <c r="AC122">
        <v>1</v>
      </c>
      <c r="AD122">
        <v>2</v>
      </c>
      <c r="AE122">
        <v>1</v>
      </c>
      <c r="AF122">
        <v>1</v>
      </c>
      <c r="AG122">
        <v>-1</v>
      </c>
      <c r="AH122">
        <v>1</v>
      </c>
      <c r="AI122">
        <v>1</v>
      </c>
      <c r="AJ122">
        <v>1</v>
      </c>
      <c r="AK122">
        <v>1</v>
      </c>
      <c r="AL122">
        <v>1</v>
      </c>
      <c r="AM122">
        <v>9</v>
      </c>
    </row>
    <row r="123" spans="1:39" x14ac:dyDescent="0.2">
      <c r="A123" s="2" t="s">
        <v>49</v>
      </c>
      <c r="B123" s="2" t="s">
        <v>72</v>
      </c>
      <c r="C123" s="2">
        <v>2</v>
      </c>
      <c r="D123" s="2" t="s">
        <v>73</v>
      </c>
      <c r="E123" s="2" t="s">
        <v>74</v>
      </c>
      <c r="F123" s="2" t="s">
        <v>52</v>
      </c>
      <c r="G123" s="2" t="s">
        <v>58</v>
      </c>
      <c r="H123" s="2" t="s">
        <v>59</v>
      </c>
      <c r="I123" s="2" t="s">
        <v>96</v>
      </c>
      <c r="J123" s="2" t="s">
        <v>49</v>
      </c>
      <c r="K123" s="2" t="s">
        <v>61</v>
      </c>
      <c r="M123" s="2" t="s">
        <v>80</v>
      </c>
      <c r="O123" s="40">
        <f t="shared" si="34"/>
        <v>1</v>
      </c>
      <c r="P123" s="40">
        <f t="shared" si="35"/>
        <v>1</v>
      </c>
      <c r="Q123" s="40">
        <f t="shared" si="36"/>
        <v>0</v>
      </c>
      <c r="R123" s="40">
        <f t="shared" si="37"/>
        <v>2</v>
      </c>
      <c r="S123" s="40">
        <f t="shared" si="38"/>
        <v>-1</v>
      </c>
      <c r="T123" s="40">
        <f t="shared" si="39"/>
        <v>0</v>
      </c>
      <c r="U123" s="40">
        <f t="shared" si="40"/>
        <v>0</v>
      </c>
      <c r="V123" s="40">
        <f t="shared" si="41"/>
        <v>1</v>
      </c>
      <c r="W123" s="40">
        <f t="shared" si="42"/>
        <v>1</v>
      </c>
      <c r="X123" s="40">
        <f t="shared" si="43"/>
        <v>0</v>
      </c>
      <c r="Y123" s="61">
        <f t="shared" si="32"/>
        <v>5</v>
      </c>
      <c r="Z123">
        <v>4</v>
      </c>
      <c r="AA123" s="12" t="str">
        <f t="shared" si="33"/>
        <v>no</v>
      </c>
      <c r="AC123">
        <v>1</v>
      </c>
      <c r="AD123" t="s">
        <v>415</v>
      </c>
      <c r="AE123">
        <v>0</v>
      </c>
      <c r="AF123">
        <v>0</v>
      </c>
      <c r="AG123">
        <v>-2</v>
      </c>
      <c r="AH123">
        <v>0</v>
      </c>
      <c r="AI123">
        <v>1</v>
      </c>
      <c r="AJ123">
        <v>1</v>
      </c>
      <c r="AK123">
        <v>0</v>
      </c>
      <c r="AL123">
        <v>2</v>
      </c>
      <c r="AM123">
        <v>3</v>
      </c>
    </row>
    <row r="124" spans="1:39" x14ac:dyDescent="0.2">
      <c r="A124" s="2" t="s">
        <v>49</v>
      </c>
      <c r="B124" s="2" t="s">
        <v>103</v>
      </c>
      <c r="C124" s="2">
        <v>3</v>
      </c>
      <c r="D124" s="2" t="s">
        <v>88</v>
      </c>
      <c r="E124" s="2" t="s">
        <v>74</v>
      </c>
      <c r="F124" s="2" t="s">
        <v>52</v>
      </c>
      <c r="G124" s="2" t="s">
        <v>58</v>
      </c>
      <c r="H124" s="2" t="s">
        <v>54</v>
      </c>
      <c r="I124" s="2" t="s">
        <v>96</v>
      </c>
      <c r="J124" s="2" t="s">
        <v>52</v>
      </c>
      <c r="K124" s="2" t="s">
        <v>61</v>
      </c>
      <c r="M124" s="2" t="s">
        <v>80</v>
      </c>
      <c r="O124" s="40">
        <f t="shared" si="34"/>
        <v>1</v>
      </c>
      <c r="P124" s="40" t="str">
        <f t="shared" si="35"/>
        <v>-1</v>
      </c>
      <c r="Q124" s="40">
        <f t="shared" si="36"/>
        <v>0</v>
      </c>
      <c r="R124" s="40">
        <f t="shared" si="37"/>
        <v>0</v>
      </c>
      <c r="S124" s="40">
        <f t="shared" si="38"/>
        <v>-1</v>
      </c>
      <c r="T124" s="40">
        <f t="shared" si="39"/>
        <v>0</v>
      </c>
      <c r="U124" s="40">
        <f t="shared" si="40"/>
        <v>2</v>
      </c>
      <c r="V124" s="40">
        <f t="shared" si="41"/>
        <v>1</v>
      </c>
      <c r="W124" s="40">
        <f t="shared" si="42"/>
        <v>0</v>
      </c>
      <c r="X124" s="40">
        <f t="shared" si="43"/>
        <v>0</v>
      </c>
      <c r="Y124" s="61">
        <f t="shared" si="32"/>
        <v>3</v>
      </c>
      <c r="Z124">
        <v>1</v>
      </c>
      <c r="AA124" s="12" t="str">
        <f t="shared" si="33"/>
        <v>no</v>
      </c>
      <c r="AC124">
        <v>0</v>
      </c>
      <c r="AD124">
        <v>1</v>
      </c>
      <c r="AE124">
        <v>0</v>
      </c>
      <c r="AF124">
        <v>0</v>
      </c>
      <c r="AG124">
        <v>-1</v>
      </c>
      <c r="AH124">
        <v>0</v>
      </c>
      <c r="AI124">
        <v>2</v>
      </c>
      <c r="AJ124">
        <v>3</v>
      </c>
      <c r="AK124">
        <v>1</v>
      </c>
      <c r="AL124">
        <v>0</v>
      </c>
      <c r="AM124">
        <v>6</v>
      </c>
    </row>
    <row r="125" spans="1:39" x14ac:dyDescent="0.2">
      <c r="A125" s="2" t="s">
        <v>49</v>
      </c>
      <c r="B125" s="2" t="s">
        <v>72</v>
      </c>
      <c r="C125" s="2">
        <v>5</v>
      </c>
      <c r="D125" s="2" t="s">
        <v>73</v>
      </c>
      <c r="E125" s="2" t="s">
        <v>131</v>
      </c>
      <c r="F125" s="2" t="s">
        <v>49</v>
      </c>
      <c r="G125" s="2" t="s">
        <v>75</v>
      </c>
      <c r="H125" s="2" t="s">
        <v>54</v>
      </c>
      <c r="I125" s="2" t="s">
        <v>136</v>
      </c>
      <c r="J125" s="2" t="s">
        <v>52</v>
      </c>
      <c r="K125" s="2" t="s">
        <v>117</v>
      </c>
      <c r="M125" s="2" t="s">
        <v>80</v>
      </c>
      <c r="O125" s="40">
        <f t="shared" si="34"/>
        <v>1</v>
      </c>
      <c r="P125" s="40">
        <f t="shared" si="35"/>
        <v>1</v>
      </c>
      <c r="Q125" s="40">
        <f t="shared" si="36"/>
        <v>2</v>
      </c>
      <c r="R125" s="40">
        <f t="shared" si="37"/>
        <v>2</v>
      </c>
      <c r="S125" s="40">
        <f t="shared" si="38"/>
        <v>1</v>
      </c>
      <c r="T125" s="40">
        <f t="shared" si="39"/>
        <v>1</v>
      </c>
      <c r="U125" s="40">
        <f t="shared" si="40"/>
        <v>2</v>
      </c>
      <c r="V125" s="40">
        <f t="shared" si="41"/>
        <v>2</v>
      </c>
      <c r="W125" s="40">
        <f t="shared" si="42"/>
        <v>0</v>
      </c>
      <c r="X125" s="40">
        <f t="shared" si="43"/>
        <v>1</v>
      </c>
      <c r="Y125" s="61">
        <f t="shared" si="32"/>
        <v>13</v>
      </c>
      <c r="Z125">
        <v>4</v>
      </c>
      <c r="AA125" s="12" t="str">
        <f t="shared" si="33"/>
        <v>no</v>
      </c>
      <c r="AC125">
        <v>1</v>
      </c>
      <c r="AD125">
        <v>2</v>
      </c>
      <c r="AE125">
        <v>0</v>
      </c>
      <c r="AF125">
        <v>2</v>
      </c>
      <c r="AG125">
        <v>0</v>
      </c>
      <c r="AH125">
        <v>0</v>
      </c>
      <c r="AI125">
        <v>0</v>
      </c>
      <c r="AJ125">
        <v>1</v>
      </c>
      <c r="AK125">
        <v>0</v>
      </c>
      <c r="AL125">
        <v>0</v>
      </c>
      <c r="AM125">
        <v>6</v>
      </c>
    </row>
    <row r="126" spans="1:39" x14ac:dyDescent="0.2">
      <c r="A126" s="2" t="s">
        <v>49</v>
      </c>
      <c r="B126" s="2" t="s">
        <v>55</v>
      </c>
      <c r="C126" s="2">
        <v>4</v>
      </c>
      <c r="D126" s="2" t="s">
        <v>167</v>
      </c>
      <c r="E126" s="2" t="s">
        <v>74</v>
      </c>
      <c r="F126" s="2" t="s">
        <v>49</v>
      </c>
      <c r="G126" s="2" t="s">
        <v>58</v>
      </c>
      <c r="H126" s="2" t="s">
        <v>89</v>
      </c>
      <c r="I126" s="2" t="s">
        <v>132</v>
      </c>
      <c r="J126" s="2" t="s">
        <v>49</v>
      </c>
      <c r="K126" s="2" t="s">
        <v>89</v>
      </c>
      <c r="M126" s="2" t="s">
        <v>80</v>
      </c>
      <c r="O126" s="40">
        <f t="shared" si="34"/>
        <v>1</v>
      </c>
      <c r="P126" s="40">
        <f t="shared" si="35"/>
        <v>2</v>
      </c>
      <c r="Q126" s="40">
        <f t="shared" si="36"/>
        <v>1</v>
      </c>
      <c r="R126" s="40">
        <f t="shared" si="37"/>
        <v>-1</v>
      </c>
      <c r="S126" s="40">
        <f t="shared" si="38"/>
        <v>-1</v>
      </c>
      <c r="T126" s="40">
        <f t="shared" si="39"/>
        <v>1</v>
      </c>
      <c r="U126" s="40">
        <f t="shared" si="40"/>
        <v>1</v>
      </c>
      <c r="V126" s="40">
        <f t="shared" si="41"/>
        <v>3</v>
      </c>
      <c r="W126" s="40">
        <f t="shared" si="42"/>
        <v>1</v>
      </c>
      <c r="X126" s="40">
        <f t="shared" si="43"/>
        <v>2</v>
      </c>
      <c r="Y126" s="61">
        <f t="shared" si="32"/>
        <v>10</v>
      </c>
      <c r="Z126">
        <v>5</v>
      </c>
      <c r="AA126" s="12" t="str">
        <f t="shared" si="33"/>
        <v>both addictions</v>
      </c>
      <c r="AC126">
        <v>1</v>
      </c>
      <c r="AD126">
        <v>2</v>
      </c>
      <c r="AE126">
        <v>1</v>
      </c>
      <c r="AF126">
        <v>2</v>
      </c>
      <c r="AG126">
        <v>0</v>
      </c>
      <c r="AH126">
        <v>0</v>
      </c>
      <c r="AI126">
        <v>0</v>
      </c>
      <c r="AJ126" t="s">
        <v>416</v>
      </c>
      <c r="AK126">
        <v>0</v>
      </c>
      <c r="AL126">
        <v>0</v>
      </c>
      <c r="AM126">
        <v>6</v>
      </c>
    </row>
    <row r="127" spans="1:39" x14ac:dyDescent="0.2">
      <c r="A127" s="2" t="s">
        <v>49</v>
      </c>
      <c r="B127" s="2" t="s">
        <v>121</v>
      </c>
      <c r="C127" s="2">
        <v>1</v>
      </c>
      <c r="D127" s="2" t="s">
        <v>73</v>
      </c>
      <c r="E127" s="2" t="s">
        <v>57</v>
      </c>
      <c r="F127" s="2" t="s">
        <v>52</v>
      </c>
      <c r="G127" s="2" t="s">
        <v>75</v>
      </c>
      <c r="H127" s="2" t="s">
        <v>89</v>
      </c>
      <c r="J127" s="2" t="s">
        <v>52</v>
      </c>
      <c r="K127" s="2" t="s">
        <v>61</v>
      </c>
      <c r="M127" s="2" t="s">
        <v>65</v>
      </c>
      <c r="O127" s="40">
        <f t="shared" si="34"/>
        <v>1</v>
      </c>
      <c r="P127" s="40">
        <f t="shared" si="35"/>
        <v>0</v>
      </c>
      <c r="Q127" s="40">
        <f t="shared" si="36"/>
        <v>0</v>
      </c>
      <c r="R127" s="40">
        <f t="shared" si="37"/>
        <v>2</v>
      </c>
      <c r="S127" s="40">
        <f t="shared" si="38"/>
        <v>0</v>
      </c>
      <c r="T127" s="40">
        <f t="shared" si="39"/>
        <v>0</v>
      </c>
      <c r="U127" s="40">
        <f t="shared" si="40"/>
        <v>1</v>
      </c>
      <c r="V127" s="40" t="str">
        <f t="shared" si="41"/>
        <v>NO</v>
      </c>
      <c r="W127" s="40">
        <f t="shared" si="42"/>
        <v>0</v>
      </c>
      <c r="X127" s="40">
        <f t="shared" si="43"/>
        <v>0</v>
      </c>
      <c r="Y127" s="61">
        <f t="shared" si="32"/>
        <v>4</v>
      </c>
      <c r="Z127">
        <v>0</v>
      </c>
      <c r="AA127" s="12" t="str">
        <f t="shared" si="33"/>
        <v>no</v>
      </c>
      <c r="AC127">
        <v>1</v>
      </c>
      <c r="AD127">
        <v>2</v>
      </c>
      <c r="AE127">
        <v>2</v>
      </c>
      <c r="AF127">
        <v>1</v>
      </c>
      <c r="AG127">
        <v>1</v>
      </c>
      <c r="AH127">
        <v>0</v>
      </c>
      <c r="AI127">
        <v>2</v>
      </c>
      <c r="AJ127">
        <v>3</v>
      </c>
      <c r="AK127">
        <v>0</v>
      </c>
      <c r="AL127">
        <v>0</v>
      </c>
      <c r="AM127">
        <v>12</v>
      </c>
    </row>
    <row r="128" spans="1:39" x14ac:dyDescent="0.2">
      <c r="A128" s="2" t="s">
        <v>52</v>
      </c>
      <c r="B128" s="2" t="s">
        <v>72</v>
      </c>
      <c r="C128" s="2">
        <v>1</v>
      </c>
      <c r="D128" s="2" t="s">
        <v>88</v>
      </c>
      <c r="E128" s="2" t="s">
        <v>74</v>
      </c>
      <c r="F128" s="2" t="s">
        <v>49</v>
      </c>
      <c r="G128" s="2" t="s">
        <v>58</v>
      </c>
      <c r="H128" s="2" t="s">
        <v>59</v>
      </c>
      <c r="I128" s="2" t="s">
        <v>104</v>
      </c>
      <c r="J128" s="2" t="s">
        <v>49</v>
      </c>
      <c r="K128" s="2" t="s">
        <v>90</v>
      </c>
      <c r="M128" s="2" t="s">
        <v>80</v>
      </c>
      <c r="O128" s="40">
        <f t="shared" si="34"/>
        <v>0</v>
      </c>
      <c r="P128" s="40">
        <f t="shared" si="35"/>
        <v>1</v>
      </c>
      <c r="Q128" s="40">
        <f t="shared" si="36"/>
        <v>0</v>
      </c>
      <c r="R128" s="40">
        <f t="shared" si="37"/>
        <v>0</v>
      </c>
      <c r="S128" s="40">
        <f t="shared" si="38"/>
        <v>-1</v>
      </c>
      <c r="T128" s="40">
        <f t="shared" si="39"/>
        <v>1</v>
      </c>
      <c r="U128" s="40">
        <f t="shared" si="40"/>
        <v>0</v>
      </c>
      <c r="V128" s="40">
        <f t="shared" si="41"/>
        <v>2</v>
      </c>
      <c r="W128" s="40">
        <f t="shared" si="42"/>
        <v>1</v>
      </c>
      <c r="X128" s="40">
        <f t="shared" si="43"/>
        <v>0</v>
      </c>
      <c r="Y128" s="61">
        <f t="shared" si="32"/>
        <v>4</v>
      </c>
      <c r="Z128">
        <v>3</v>
      </c>
      <c r="AA128" s="12" t="str">
        <f t="shared" si="33"/>
        <v>no</v>
      </c>
      <c r="AC128">
        <v>1</v>
      </c>
      <c r="AD128">
        <v>2</v>
      </c>
      <c r="AE128">
        <v>0</v>
      </c>
      <c r="AF128">
        <v>1</v>
      </c>
      <c r="AG128">
        <v>0</v>
      </c>
      <c r="AH128">
        <v>0</v>
      </c>
      <c r="AI128">
        <v>2</v>
      </c>
      <c r="AJ128">
        <v>2</v>
      </c>
      <c r="AK128">
        <v>0</v>
      </c>
      <c r="AL128">
        <v>0</v>
      </c>
      <c r="AM128">
        <v>8</v>
      </c>
    </row>
    <row r="129" spans="1:39" x14ac:dyDescent="0.2">
      <c r="M129" s="2" t="s">
        <v>80</v>
      </c>
      <c r="O129" s="40">
        <f t="shared" si="34"/>
        <v>0</v>
      </c>
      <c r="P129" s="40" t="str">
        <f t="shared" si="35"/>
        <v>NO</v>
      </c>
      <c r="Q129" s="40">
        <f t="shared" si="36"/>
        <v>0</v>
      </c>
      <c r="R129" s="40" t="str">
        <f t="shared" si="37"/>
        <v>NO</v>
      </c>
      <c r="S129" s="40" t="str">
        <f t="shared" si="38"/>
        <v>NO</v>
      </c>
      <c r="T129" s="40">
        <f t="shared" si="39"/>
        <v>0</v>
      </c>
      <c r="U129" s="40" t="str">
        <f t="shared" si="40"/>
        <v>NO</v>
      </c>
      <c r="V129" s="40" t="str">
        <f t="shared" si="41"/>
        <v>NO</v>
      </c>
      <c r="W129" s="40">
        <f t="shared" si="42"/>
        <v>0</v>
      </c>
      <c r="X129" s="40" t="str">
        <f t="shared" si="43"/>
        <v>NO</v>
      </c>
      <c r="Y129" s="61">
        <f t="shared" si="32"/>
        <v>0</v>
      </c>
      <c r="Z129">
        <v>4</v>
      </c>
      <c r="AA129" s="12" t="str">
        <f t="shared" si="33"/>
        <v>no</v>
      </c>
      <c r="AC129">
        <v>0</v>
      </c>
      <c r="AD129">
        <v>0</v>
      </c>
      <c r="AE129">
        <v>0</v>
      </c>
      <c r="AF129">
        <v>3</v>
      </c>
      <c r="AG129">
        <v>1</v>
      </c>
      <c r="AH129">
        <v>0</v>
      </c>
      <c r="AI129">
        <v>2</v>
      </c>
      <c r="AJ129">
        <v>1</v>
      </c>
      <c r="AK129">
        <v>0</v>
      </c>
      <c r="AL129">
        <v>0</v>
      </c>
      <c r="AM129">
        <v>7</v>
      </c>
    </row>
    <row r="130" spans="1:39" x14ac:dyDescent="0.2">
      <c r="A130" s="2" t="s">
        <v>49</v>
      </c>
      <c r="B130" s="2" t="s">
        <v>148</v>
      </c>
      <c r="C130" s="2">
        <v>5</v>
      </c>
      <c r="D130" s="2" t="s">
        <v>73</v>
      </c>
      <c r="E130" s="2" t="s">
        <v>149</v>
      </c>
      <c r="F130" s="2" t="s">
        <v>52</v>
      </c>
      <c r="G130" s="2" t="s">
        <v>58</v>
      </c>
      <c r="H130" s="2" t="s">
        <v>89</v>
      </c>
      <c r="I130" s="2" t="s">
        <v>136</v>
      </c>
      <c r="J130" s="2" t="s">
        <v>49</v>
      </c>
      <c r="K130" s="2" t="s">
        <v>117</v>
      </c>
      <c r="M130" s="2" t="s">
        <v>80</v>
      </c>
      <c r="O130" s="40">
        <f t="shared" ref="O130:O161" si="44">IF(A130="Yes",1,0)</f>
        <v>1</v>
      </c>
      <c r="P130" s="40">
        <f t="shared" ref="P130:P161" si="45">IF(B130="I never wake up during the night. I sleep like a baby.",0,IF(B130="I never check my phone when I wake up during the night.","-1",IF(B130="Sometimes I check it.",1,IF(B130="I often check it.",2,IF(B130="Almost every night.",3,"NO")))))</f>
        <v>3</v>
      </c>
      <c r="Q130" s="40">
        <f t="shared" ref="Q130:Q161" si="46">IF(C130=4,1,IF(C130=5,2,IF(C130=6,3,0)))</f>
        <v>2</v>
      </c>
      <c r="R130" s="40">
        <f t="shared" ref="R130:R161" si="47">IF(D130="Lost",2,IF(D130="Frustrated",1,IF(D130="Perfectly fine",0,IF(D130="Anxious",3,IF(D130="Happy",-1,"NO")))))</f>
        <v>2</v>
      </c>
      <c r="S130" s="40">
        <f t="shared" ref="S130:S161" si="48">IF(E130="Frequently but I am unsuccessful.",2,IF(E130="Frequently and I am successful.",-2,IF(E130="I never try.",0,IF(E130="Sometimes but I am unsuccessful.",1,IF(E130="Sometimes and I am successful.",-1,"NO")))))</f>
        <v>2</v>
      </c>
      <c r="T130" s="40">
        <f t="shared" ref="T130:T161" si="49">IF(F130="Yes",1,0)</f>
        <v>0</v>
      </c>
      <c r="U130" s="40">
        <f t="shared" ref="U130:U161" si="50">IF(H130="A few times",0,IF(H130="Often",1,IF(H130="Constantly",2,IF(H130="Never",-1,"NO"))))</f>
        <v>1</v>
      </c>
      <c r="V130" s="40">
        <f t="shared" ref="V130:V161" si="51">IF(I130="When you are in class.",1,IF(I130="When you are in class., When you eat.",2,IF(I130="When you are in class., When you eat., When you read your notes/books etc.",2,IF(I130="When you are in class., When you read your notes/books etc.",1,IF(I130="When you are in class., When you talk to others.",2,IF(I130="When you are in class., When you talk to others., When you eat.",3,IF(I130="When you are in class., When you talk to others., When you eat., When you read your notes/books etc.",3,IF(I130="When you eat.",1,IF(I130="When you eat., When you read your notes/books etc.",1,IF(I130="When you read your notes/books etc.",0,IF(I130="When you talk to others.",1,IF(I130="When you talk to others., When you eat.",2,"NO"))))))))))))</f>
        <v>2</v>
      </c>
      <c r="W130" s="40">
        <f t="shared" ref="W130:W161" si="52">IF(J130="Yes",1,0)</f>
        <v>1</v>
      </c>
      <c r="X130" s="40">
        <f t="shared" ref="X130:X161" si="53">IF(K130="Sometimes",1,IF(K130="Never",0,IF(K130="Often",2,IF(K130="Rarely",0,"NO"))))</f>
        <v>1</v>
      </c>
      <c r="Y130" s="61">
        <f t="shared" si="32"/>
        <v>15</v>
      </c>
      <c r="Z130">
        <v>4</v>
      </c>
      <c r="AA130" s="12" t="str">
        <f t="shared" si="33"/>
        <v>no</v>
      </c>
      <c r="AC130">
        <v>1</v>
      </c>
      <c r="AD130">
        <v>0</v>
      </c>
      <c r="AE130">
        <v>0</v>
      </c>
      <c r="AF130">
        <v>-1</v>
      </c>
      <c r="AG130">
        <v>-1</v>
      </c>
      <c r="AH130">
        <v>0</v>
      </c>
      <c r="AI130">
        <v>2</v>
      </c>
      <c r="AJ130">
        <v>1</v>
      </c>
      <c r="AK130">
        <v>0</v>
      </c>
      <c r="AL130">
        <v>0</v>
      </c>
      <c r="AM130">
        <v>2</v>
      </c>
    </row>
    <row r="131" spans="1:39" x14ac:dyDescent="0.2">
      <c r="A131" s="2" t="s">
        <v>52</v>
      </c>
      <c r="B131" s="2" t="s">
        <v>72</v>
      </c>
      <c r="C131" s="2">
        <v>3</v>
      </c>
      <c r="D131" s="2" t="s">
        <v>95</v>
      </c>
      <c r="E131" s="2" t="s">
        <v>109</v>
      </c>
      <c r="F131" s="2" t="s">
        <v>49</v>
      </c>
      <c r="G131" s="2" t="s">
        <v>58</v>
      </c>
      <c r="H131" s="2" t="s">
        <v>59</v>
      </c>
      <c r="I131" s="2" t="s">
        <v>279</v>
      </c>
      <c r="J131" s="2" t="s">
        <v>52</v>
      </c>
      <c r="K131" s="2" t="s">
        <v>90</v>
      </c>
      <c r="M131" s="2" t="s">
        <v>80</v>
      </c>
      <c r="O131" s="40">
        <f t="shared" si="44"/>
        <v>0</v>
      </c>
      <c r="P131" s="40">
        <f t="shared" si="45"/>
        <v>1</v>
      </c>
      <c r="Q131" s="40">
        <f t="shared" si="46"/>
        <v>0</v>
      </c>
      <c r="R131" s="40">
        <f t="shared" si="47"/>
        <v>1</v>
      </c>
      <c r="S131" s="40">
        <f t="shared" si="48"/>
        <v>-2</v>
      </c>
      <c r="T131" s="40">
        <f t="shared" si="49"/>
        <v>1</v>
      </c>
      <c r="U131" s="40">
        <f t="shared" si="50"/>
        <v>0</v>
      </c>
      <c r="V131" s="40">
        <f t="shared" si="51"/>
        <v>1</v>
      </c>
      <c r="W131" s="40">
        <f t="shared" si="52"/>
        <v>0</v>
      </c>
      <c r="X131" s="40">
        <f t="shared" si="53"/>
        <v>0</v>
      </c>
      <c r="Y131" s="61">
        <f t="shared" ref="Y131:Y175" si="54">SUM(O131:X131)</f>
        <v>2</v>
      </c>
      <c r="Z131">
        <v>1</v>
      </c>
      <c r="AA131" s="12" t="str">
        <f t="shared" ref="AA131:AA175" si="55">IF(Y131&gt;9,IF(Z131&gt;4,"both addictions","no"),"no")</f>
        <v>no</v>
      </c>
      <c r="AC131">
        <v>1</v>
      </c>
      <c r="AD131">
        <v>1</v>
      </c>
      <c r="AE131">
        <v>0</v>
      </c>
      <c r="AF131">
        <v>-1</v>
      </c>
      <c r="AG131">
        <v>-2</v>
      </c>
      <c r="AH131">
        <v>0</v>
      </c>
      <c r="AI131">
        <v>0</v>
      </c>
      <c r="AJ131">
        <v>1</v>
      </c>
      <c r="AK131">
        <v>0</v>
      </c>
      <c r="AL131">
        <v>0</v>
      </c>
      <c r="AM131">
        <v>0</v>
      </c>
    </row>
    <row r="132" spans="1:39" x14ac:dyDescent="0.2">
      <c r="A132" s="2" t="s">
        <v>49</v>
      </c>
      <c r="B132" s="2" t="s">
        <v>55</v>
      </c>
      <c r="C132" s="2">
        <v>3</v>
      </c>
      <c r="D132" s="2" t="s">
        <v>73</v>
      </c>
      <c r="E132" s="2" t="s">
        <v>57</v>
      </c>
      <c r="F132" s="2" t="s">
        <v>52</v>
      </c>
      <c r="G132" s="2" t="s">
        <v>186</v>
      </c>
      <c r="H132" s="2" t="s">
        <v>89</v>
      </c>
      <c r="I132" s="2" t="s">
        <v>328</v>
      </c>
      <c r="J132" s="2" t="s">
        <v>49</v>
      </c>
      <c r="K132" s="2" t="s">
        <v>90</v>
      </c>
      <c r="M132" s="2" t="s">
        <v>80</v>
      </c>
      <c r="O132" s="40">
        <f t="shared" si="44"/>
        <v>1</v>
      </c>
      <c r="P132" s="40">
        <f t="shared" si="45"/>
        <v>2</v>
      </c>
      <c r="Q132" s="40">
        <f t="shared" si="46"/>
        <v>0</v>
      </c>
      <c r="R132" s="40">
        <f t="shared" si="47"/>
        <v>2</v>
      </c>
      <c r="S132" s="40">
        <f t="shared" si="48"/>
        <v>0</v>
      </c>
      <c r="T132" s="40">
        <f t="shared" si="49"/>
        <v>0</v>
      </c>
      <c r="U132" s="40">
        <f t="shared" si="50"/>
        <v>1</v>
      </c>
      <c r="V132" s="40" t="str">
        <f t="shared" si="51"/>
        <v>NO</v>
      </c>
      <c r="W132" s="40">
        <f t="shared" si="52"/>
        <v>1</v>
      </c>
      <c r="X132" s="40">
        <f t="shared" si="53"/>
        <v>0</v>
      </c>
      <c r="Y132" s="61">
        <f t="shared" si="54"/>
        <v>7</v>
      </c>
      <c r="Z132">
        <v>5</v>
      </c>
      <c r="AA132" s="12" t="str">
        <f t="shared" si="55"/>
        <v>no</v>
      </c>
      <c r="AC132">
        <v>1</v>
      </c>
      <c r="AD132">
        <v>1</v>
      </c>
      <c r="AE132">
        <v>0</v>
      </c>
      <c r="AF132">
        <v>1</v>
      </c>
      <c r="AG132">
        <v>0</v>
      </c>
      <c r="AH132">
        <v>1</v>
      </c>
      <c r="AI132">
        <v>1</v>
      </c>
      <c r="AJ132">
        <v>1</v>
      </c>
      <c r="AK132">
        <v>0</v>
      </c>
      <c r="AL132">
        <v>0</v>
      </c>
      <c r="AM132">
        <v>6</v>
      </c>
    </row>
    <row r="133" spans="1:39" x14ac:dyDescent="0.2">
      <c r="A133" s="2" t="s">
        <v>49</v>
      </c>
      <c r="B133" s="2" t="s">
        <v>72</v>
      </c>
      <c r="C133" s="2">
        <v>3</v>
      </c>
      <c r="D133" s="2" t="s">
        <v>73</v>
      </c>
      <c r="E133" s="2" t="s">
        <v>131</v>
      </c>
      <c r="F133" s="2" t="s">
        <v>52</v>
      </c>
      <c r="G133" s="2" t="s">
        <v>58</v>
      </c>
      <c r="H133" s="2" t="s">
        <v>89</v>
      </c>
      <c r="I133" s="2" t="s">
        <v>96</v>
      </c>
      <c r="J133" s="2" t="s">
        <v>49</v>
      </c>
      <c r="K133" s="2" t="s">
        <v>90</v>
      </c>
      <c r="M133" s="2" t="s">
        <v>80</v>
      </c>
      <c r="O133" s="40">
        <f t="shared" si="44"/>
        <v>1</v>
      </c>
      <c r="P133" s="40">
        <f t="shared" si="45"/>
        <v>1</v>
      </c>
      <c r="Q133" s="40">
        <f t="shared" si="46"/>
        <v>0</v>
      </c>
      <c r="R133" s="40">
        <f t="shared" si="47"/>
        <v>2</v>
      </c>
      <c r="S133" s="40">
        <f t="shared" si="48"/>
        <v>1</v>
      </c>
      <c r="T133" s="40">
        <f t="shared" si="49"/>
        <v>0</v>
      </c>
      <c r="U133" s="40">
        <f t="shared" si="50"/>
        <v>1</v>
      </c>
      <c r="V133" s="40">
        <f t="shared" si="51"/>
        <v>1</v>
      </c>
      <c r="W133" s="40">
        <f t="shared" si="52"/>
        <v>1</v>
      </c>
      <c r="X133" s="40">
        <f t="shared" si="53"/>
        <v>0</v>
      </c>
      <c r="Y133" s="61">
        <f t="shared" si="54"/>
        <v>8</v>
      </c>
      <c r="Z133">
        <v>2</v>
      </c>
      <c r="AA133" s="12" t="str">
        <f t="shared" si="55"/>
        <v>no</v>
      </c>
      <c r="AC133">
        <v>1</v>
      </c>
      <c r="AD133">
        <v>1</v>
      </c>
      <c r="AE133">
        <v>0</v>
      </c>
      <c r="AF133">
        <v>0</v>
      </c>
      <c r="AG133">
        <v>-2</v>
      </c>
      <c r="AH133">
        <v>1</v>
      </c>
      <c r="AI133">
        <v>2</v>
      </c>
      <c r="AJ133">
        <v>0</v>
      </c>
      <c r="AK133">
        <v>0</v>
      </c>
      <c r="AL133">
        <v>0</v>
      </c>
      <c r="AM133">
        <v>3</v>
      </c>
    </row>
    <row r="134" spans="1:39" x14ac:dyDescent="0.2">
      <c r="A134" s="2" t="s">
        <v>49</v>
      </c>
      <c r="B134" s="2" t="s">
        <v>72</v>
      </c>
      <c r="C134" s="2">
        <v>3</v>
      </c>
      <c r="D134" s="2" t="s">
        <v>88</v>
      </c>
      <c r="E134" s="2" t="s">
        <v>109</v>
      </c>
      <c r="F134" s="2" t="s">
        <v>52</v>
      </c>
      <c r="G134" s="2" t="s">
        <v>329</v>
      </c>
      <c r="H134" s="2" t="s">
        <v>59</v>
      </c>
      <c r="I134" s="2" t="s">
        <v>60</v>
      </c>
      <c r="J134" s="2" t="s">
        <v>52</v>
      </c>
      <c r="K134" s="2" t="s">
        <v>61</v>
      </c>
      <c r="M134" s="2" t="s">
        <v>80</v>
      </c>
      <c r="O134" s="40">
        <f t="shared" si="44"/>
        <v>1</v>
      </c>
      <c r="P134" s="40">
        <f t="shared" si="45"/>
        <v>1</v>
      </c>
      <c r="Q134" s="40">
        <f t="shared" si="46"/>
        <v>0</v>
      </c>
      <c r="R134" s="40">
        <f t="shared" si="47"/>
        <v>0</v>
      </c>
      <c r="S134" s="40">
        <f t="shared" si="48"/>
        <v>-2</v>
      </c>
      <c r="T134" s="40">
        <f t="shared" si="49"/>
        <v>0</v>
      </c>
      <c r="U134" s="40">
        <f t="shared" si="50"/>
        <v>0</v>
      </c>
      <c r="V134" s="40">
        <f t="shared" si="51"/>
        <v>0</v>
      </c>
      <c r="W134" s="40">
        <f t="shared" si="52"/>
        <v>0</v>
      </c>
      <c r="X134" s="40">
        <f t="shared" si="53"/>
        <v>0</v>
      </c>
      <c r="Y134" s="61">
        <f t="shared" si="54"/>
        <v>0</v>
      </c>
      <c r="Z134">
        <v>1</v>
      </c>
      <c r="AA134" s="12" t="str">
        <f t="shared" si="55"/>
        <v>no</v>
      </c>
      <c r="AC134">
        <v>0</v>
      </c>
      <c r="AD134">
        <v>1</v>
      </c>
      <c r="AE134">
        <v>0</v>
      </c>
      <c r="AF134">
        <v>1</v>
      </c>
      <c r="AG134">
        <v>1</v>
      </c>
      <c r="AH134">
        <v>1</v>
      </c>
      <c r="AI134">
        <v>1</v>
      </c>
      <c r="AJ134" t="s">
        <v>416</v>
      </c>
      <c r="AK134">
        <v>1</v>
      </c>
      <c r="AL134">
        <v>0</v>
      </c>
      <c r="AM134">
        <v>6</v>
      </c>
    </row>
    <row r="135" spans="1:39" x14ac:dyDescent="0.2">
      <c r="A135" s="2" t="s">
        <v>49</v>
      </c>
      <c r="B135" s="2" t="s">
        <v>103</v>
      </c>
      <c r="C135" s="2">
        <v>1</v>
      </c>
      <c r="D135" s="2" t="s">
        <v>88</v>
      </c>
      <c r="E135" s="2" t="s">
        <v>131</v>
      </c>
      <c r="F135" s="2" t="s">
        <v>52</v>
      </c>
      <c r="G135" s="2" t="s">
        <v>58</v>
      </c>
      <c r="H135" s="2" t="s">
        <v>59</v>
      </c>
      <c r="I135" s="2" t="s">
        <v>60</v>
      </c>
      <c r="J135" s="2" t="s">
        <v>49</v>
      </c>
      <c r="K135" s="2" t="s">
        <v>61</v>
      </c>
      <c r="M135" s="2" t="s">
        <v>80</v>
      </c>
      <c r="O135" s="40">
        <f t="shared" si="44"/>
        <v>1</v>
      </c>
      <c r="P135" s="40" t="str">
        <f t="shared" si="45"/>
        <v>-1</v>
      </c>
      <c r="Q135" s="40">
        <f t="shared" si="46"/>
        <v>0</v>
      </c>
      <c r="R135" s="40">
        <f t="shared" si="47"/>
        <v>0</v>
      </c>
      <c r="S135" s="40">
        <f t="shared" si="48"/>
        <v>1</v>
      </c>
      <c r="T135" s="40">
        <f t="shared" si="49"/>
        <v>0</v>
      </c>
      <c r="U135" s="40">
        <f t="shared" si="50"/>
        <v>0</v>
      </c>
      <c r="V135" s="40">
        <f t="shared" si="51"/>
        <v>0</v>
      </c>
      <c r="W135" s="40">
        <f t="shared" si="52"/>
        <v>1</v>
      </c>
      <c r="X135" s="40">
        <f t="shared" si="53"/>
        <v>0</v>
      </c>
      <c r="Y135" s="61">
        <f t="shared" si="54"/>
        <v>3</v>
      </c>
      <c r="Z135">
        <v>1</v>
      </c>
      <c r="AA135" s="12" t="str">
        <f t="shared" si="55"/>
        <v>no</v>
      </c>
      <c r="AC135">
        <v>1</v>
      </c>
      <c r="AD135">
        <v>2</v>
      </c>
      <c r="AE135">
        <v>0</v>
      </c>
      <c r="AF135">
        <v>1</v>
      </c>
      <c r="AG135">
        <v>0</v>
      </c>
      <c r="AH135">
        <v>0</v>
      </c>
      <c r="AI135">
        <v>1</v>
      </c>
      <c r="AJ135">
        <v>2</v>
      </c>
      <c r="AK135">
        <v>1</v>
      </c>
      <c r="AL135">
        <v>0</v>
      </c>
      <c r="AM135">
        <v>8</v>
      </c>
    </row>
    <row r="136" spans="1:39" x14ac:dyDescent="0.2">
      <c r="A136" s="2" t="s">
        <v>49</v>
      </c>
      <c r="B136" s="2" t="s">
        <v>72</v>
      </c>
      <c r="C136" s="2">
        <v>4</v>
      </c>
      <c r="D136" s="2" t="s">
        <v>95</v>
      </c>
      <c r="E136" s="2" t="s">
        <v>74</v>
      </c>
      <c r="F136" s="2" t="s">
        <v>52</v>
      </c>
      <c r="G136" s="2" t="s">
        <v>332</v>
      </c>
      <c r="H136" s="2" t="s">
        <v>89</v>
      </c>
      <c r="I136" s="2" t="s">
        <v>136</v>
      </c>
      <c r="J136" s="2" t="s">
        <v>49</v>
      </c>
      <c r="K136" s="2" t="s">
        <v>61</v>
      </c>
      <c r="M136" s="2" t="s">
        <v>80</v>
      </c>
      <c r="O136" s="40">
        <f t="shared" si="44"/>
        <v>1</v>
      </c>
      <c r="P136" s="40">
        <f t="shared" si="45"/>
        <v>1</v>
      </c>
      <c r="Q136" s="40">
        <f t="shared" si="46"/>
        <v>1</v>
      </c>
      <c r="R136" s="40">
        <f t="shared" si="47"/>
        <v>1</v>
      </c>
      <c r="S136" s="40">
        <f t="shared" si="48"/>
        <v>-1</v>
      </c>
      <c r="T136" s="40">
        <f t="shared" si="49"/>
        <v>0</v>
      </c>
      <c r="U136" s="40">
        <f t="shared" si="50"/>
        <v>1</v>
      </c>
      <c r="V136" s="40">
        <f t="shared" si="51"/>
        <v>2</v>
      </c>
      <c r="W136" s="40">
        <f t="shared" si="52"/>
        <v>1</v>
      </c>
      <c r="X136" s="40">
        <f t="shared" si="53"/>
        <v>0</v>
      </c>
      <c r="Y136" s="61">
        <f t="shared" si="54"/>
        <v>7</v>
      </c>
      <c r="Z136">
        <v>1</v>
      </c>
      <c r="AA136" s="12" t="str">
        <f t="shared" si="55"/>
        <v>no</v>
      </c>
      <c r="AC136">
        <v>1</v>
      </c>
      <c r="AD136">
        <v>1</v>
      </c>
      <c r="AE136">
        <v>0</v>
      </c>
      <c r="AF136">
        <v>2</v>
      </c>
      <c r="AG136">
        <v>0</v>
      </c>
      <c r="AH136">
        <v>0</v>
      </c>
      <c r="AI136">
        <v>2</v>
      </c>
      <c r="AJ136">
        <v>1</v>
      </c>
      <c r="AK136">
        <v>1</v>
      </c>
      <c r="AL136">
        <v>0</v>
      </c>
      <c r="AM136">
        <v>8</v>
      </c>
    </row>
    <row r="137" spans="1:39" x14ac:dyDescent="0.2">
      <c r="A137" s="2" t="s">
        <v>49</v>
      </c>
      <c r="B137" s="2" t="s">
        <v>121</v>
      </c>
      <c r="C137" s="2">
        <v>1</v>
      </c>
      <c r="D137" s="2" t="s">
        <v>95</v>
      </c>
      <c r="E137" s="2" t="s">
        <v>74</v>
      </c>
      <c r="F137" s="2" t="s">
        <v>52</v>
      </c>
      <c r="G137" s="2" t="s">
        <v>58</v>
      </c>
      <c r="H137" s="2" t="s">
        <v>59</v>
      </c>
      <c r="I137" s="2" t="s">
        <v>96</v>
      </c>
      <c r="J137" s="2" t="s">
        <v>49</v>
      </c>
      <c r="K137" s="2" t="s">
        <v>90</v>
      </c>
      <c r="M137" s="2" t="s">
        <v>80</v>
      </c>
      <c r="O137" s="40">
        <f t="shared" si="44"/>
        <v>1</v>
      </c>
      <c r="P137" s="40">
        <f t="shared" si="45"/>
        <v>0</v>
      </c>
      <c r="Q137" s="40">
        <f t="shared" si="46"/>
        <v>0</v>
      </c>
      <c r="R137" s="40">
        <f t="shared" si="47"/>
        <v>1</v>
      </c>
      <c r="S137" s="40">
        <f t="shared" si="48"/>
        <v>-1</v>
      </c>
      <c r="T137" s="40">
        <f t="shared" si="49"/>
        <v>0</v>
      </c>
      <c r="U137" s="40">
        <f t="shared" si="50"/>
        <v>0</v>
      </c>
      <c r="V137" s="40">
        <f t="shared" si="51"/>
        <v>1</v>
      </c>
      <c r="W137" s="40">
        <f t="shared" si="52"/>
        <v>1</v>
      </c>
      <c r="X137" s="40">
        <f t="shared" si="53"/>
        <v>0</v>
      </c>
      <c r="Y137" s="61">
        <f t="shared" si="54"/>
        <v>3</v>
      </c>
      <c r="Z137">
        <v>2</v>
      </c>
      <c r="AA137" s="12" t="str">
        <f t="shared" si="55"/>
        <v>no</v>
      </c>
      <c r="AC137">
        <v>0</v>
      </c>
      <c r="AD137">
        <v>0</v>
      </c>
      <c r="AE137">
        <v>0</v>
      </c>
      <c r="AF137">
        <v>0</v>
      </c>
      <c r="AG137">
        <v>-1</v>
      </c>
      <c r="AH137">
        <v>0</v>
      </c>
      <c r="AI137">
        <v>0</v>
      </c>
      <c r="AJ137">
        <v>0</v>
      </c>
      <c r="AK137">
        <v>0</v>
      </c>
      <c r="AL137">
        <v>0</v>
      </c>
      <c r="AM137">
        <v>-1</v>
      </c>
    </row>
    <row r="138" spans="1:39" x14ac:dyDescent="0.2">
      <c r="A138" s="2" t="s">
        <v>49</v>
      </c>
      <c r="B138" s="2" t="s">
        <v>55</v>
      </c>
      <c r="C138" s="2">
        <v>6</v>
      </c>
      <c r="D138" s="2" t="s">
        <v>95</v>
      </c>
      <c r="E138" s="2" t="s">
        <v>131</v>
      </c>
      <c r="F138" s="2" t="s">
        <v>49</v>
      </c>
      <c r="G138" s="2" t="s">
        <v>58</v>
      </c>
      <c r="H138" s="2" t="s">
        <v>89</v>
      </c>
      <c r="I138" s="2" t="s">
        <v>136</v>
      </c>
      <c r="J138" s="2" t="s">
        <v>49</v>
      </c>
      <c r="K138" s="2" t="s">
        <v>90</v>
      </c>
      <c r="M138" s="2" t="s">
        <v>80</v>
      </c>
      <c r="O138" s="40">
        <f t="shared" si="44"/>
        <v>1</v>
      </c>
      <c r="P138" s="40">
        <f t="shared" si="45"/>
        <v>2</v>
      </c>
      <c r="Q138" s="40">
        <f t="shared" si="46"/>
        <v>3</v>
      </c>
      <c r="R138" s="40">
        <f t="shared" si="47"/>
        <v>1</v>
      </c>
      <c r="S138" s="40">
        <f t="shared" si="48"/>
        <v>1</v>
      </c>
      <c r="T138" s="40">
        <f t="shared" si="49"/>
        <v>1</v>
      </c>
      <c r="U138" s="40">
        <f t="shared" si="50"/>
        <v>1</v>
      </c>
      <c r="V138" s="40">
        <f t="shared" si="51"/>
        <v>2</v>
      </c>
      <c r="W138" s="40">
        <f t="shared" si="52"/>
        <v>1</v>
      </c>
      <c r="X138" s="40">
        <f t="shared" si="53"/>
        <v>0</v>
      </c>
      <c r="Y138" s="61">
        <f t="shared" si="54"/>
        <v>13</v>
      </c>
      <c r="Z138">
        <v>5</v>
      </c>
      <c r="AA138" s="12" t="str">
        <f t="shared" si="55"/>
        <v>both addictions</v>
      </c>
      <c r="AC138">
        <v>1</v>
      </c>
      <c r="AD138">
        <v>1</v>
      </c>
      <c r="AE138">
        <v>0</v>
      </c>
      <c r="AF138">
        <v>-1</v>
      </c>
      <c r="AG138">
        <v>-1</v>
      </c>
      <c r="AH138">
        <v>0</v>
      </c>
      <c r="AI138">
        <v>2</v>
      </c>
      <c r="AJ138">
        <v>0</v>
      </c>
      <c r="AK138">
        <v>1</v>
      </c>
      <c r="AL138">
        <v>0</v>
      </c>
      <c r="AM138">
        <v>3</v>
      </c>
    </row>
    <row r="139" spans="1:39" x14ac:dyDescent="0.2">
      <c r="A139" s="2" t="s">
        <v>49</v>
      </c>
      <c r="B139" s="2" t="s">
        <v>72</v>
      </c>
      <c r="C139" s="2">
        <v>5</v>
      </c>
      <c r="D139" s="2" t="s">
        <v>95</v>
      </c>
      <c r="E139" s="2" t="s">
        <v>131</v>
      </c>
      <c r="F139" s="2" t="s">
        <v>49</v>
      </c>
      <c r="G139" s="2" t="s">
        <v>58</v>
      </c>
      <c r="H139" s="2" t="s">
        <v>54</v>
      </c>
      <c r="I139" s="2" t="s">
        <v>76</v>
      </c>
      <c r="J139" s="2" t="s">
        <v>49</v>
      </c>
      <c r="K139" s="2" t="s">
        <v>90</v>
      </c>
      <c r="M139" s="2" t="s">
        <v>80</v>
      </c>
      <c r="O139" s="40">
        <f t="shared" si="44"/>
        <v>1</v>
      </c>
      <c r="P139" s="40">
        <f t="shared" si="45"/>
        <v>1</v>
      </c>
      <c r="Q139" s="40">
        <f t="shared" si="46"/>
        <v>2</v>
      </c>
      <c r="R139" s="40">
        <f t="shared" si="47"/>
        <v>1</v>
      </c>
      <c r="S139" s="40">
        <f t="shared" si="48"/>
        <v>1</v>
      </c>
      <c r="T139" s="40">
        <f t="shared" si="49"/>
        <v>1</v>
      </c>
      <c r="U139" s="40">
        <f t="shared" si="50"/>
        <v>2</v>
      </c>
      <c r="V139" s="40">
        <f t="shared" si="51"/>
        <v>2</v>
      </c>
      <c r="W139" s="40">
        <f t="shared" si="52"/>
        <v>1</v>
      </c>
      <c r="X139" s="40">
        <f t="shared" si="53"/>
        <v>0</v>
      </c>
      <c r="Y139" s="61">
        <f t="shared" si="54"/>
        <v>12</v>
      </c>
      <c r="Z139">
        <v>3</v>
      </c>
      <c r="AA139" s="12" t="str">
        <f t="shared" si="55"/>
        <v>no</v>
      </c>
      <c r="AC139">
        <v>1</v>
      </c>
      <c r="AD139" t="s">
        <v>415</v>
      </c>
      <c r="AE139">
        <v>0</v>
      </c>
      <c r="AF139">
        <v>0</v>
      </c>
      <c r="AG139">
        <v>0</v>
      </c>
      <c r="AH139">
        <v>0</v>
      </c>
      <c r="AI139">
        <v>0</v>
      </c>
      <c r="AJ139">
        <v>1</v>
      </c>
      <c r="AK139">
        <v>1</v>
      </c>
      <c r="AL139">
        <v>0</v>
      </c>
      <c r="AM139">
        <v>3</v>
      </c>
    </row>
    <row r="140" spans="1:39" x14ac:dyDescent="0.2">
      <c r="M140" s="2" t="s">
        <v>80</v>
      </c>
      <c r="O140" s="40">
        <f t="shared" si="44"/>
        <v>0</v>
      </c>
      <c r="P140" s="40" t="str">
        <f t="shared" si="45"/>
        <v>NO</v>
      </c>
      <c r="Q140" s="40">
        <f t="shared" si="46"/>
        <v>0</v>
      </c>
      <c r="R140" s="40" t="str">
        <f t="shared" si="47"/>
        <v>NO</v>
      </c>
      <c r="S140" s="40" t="str">
        <f t="shared" si="48"/>
        <v>NO</v>
      </c>
      <c r="T140" s="40">
        <f t="shared" si="49"/>
        <v>0</v>
      </c>
      <c r="U140" s="40" t="str">
        <f t="shared" si="50"/>
        <v>NO</v>
      </c>
      <c r="V140" s="40" t="str">
        <f t="shared" si="51"/>
        <v>NO</v>
      </c>
      <c r="W140" s="40">
        <f t="shared" si="52"/>
        <v>0</v>
      </c>
      <c r="X140" s="40" t="str">
        <f t="shared" si="53"/>
        <v>NO</v>
      </c>
      <c r="Y140" s="61">
        <f t="shared" si="54"/>
        <v>0</v>
      </c>
      <c r="Z140">
        <v>3</v>
      </c>
      <c r="AA140" s="12" t="str">
        <f t="shared" si="55"/>
        <v>no</v>
      </c>
      <c r="AC140">
        <v>1</v>
      </c>
      <c r="AD140">
        <v>1</v>
      </c>
      <c r="AE140">
        <v>0</v>
      </c>
      <c r="AF140">
        <v>1</v>
      </c>
      <c r="AG140">
        <v>0</v>
      </c>
      <c r="AH140">
        <v>0</v>
      </c>
      <c r="AI140">
        <v>0</v>
      </c>
      <c r="AJ140">
        <v>1</v>
      </c>
      <c r="AK140">
        <v>0</v>
      </c>
      <c r="AL140">
        <v>0</v>
      </c>
      <c r="AM140">
        <v>4</v>
      </c>
    </row>
    <row r="141" spans="1:39" x14ac:dyDescent="0.2">
      <c r="M141" s="2" t="s">
        <v>80</v>
      </c>
      <c r="O141" s="40">
        <f t="shared" si="44"/>
        <v>0</v>
      </c>
      <c r="P141" s="40" t="str">
        <f t="shared" si="45"/>
        <v>NO</v>
      </c>
      <c r="Q141" s="40">
        <f t="shared" si="46"/>
        <v>0</v>
      </c>
      <c r="R141" s="40" t="str">
        <f t="shared" si="47"/>
        <v>NO</v>
      </c>
      <c r="S141" s="40" t="str">
        <f t="shared" si="48"/>
        <v>NO</v>
      </c>
      <c r="T141" s="40">
        <f t="shared" si="49"/>
        <v>0</v>
      </c>
      <c r="U141" s="40" t="str">
        <f t="shared" si="50"/>
        <v>NO</v>
      </c>
      <c r="V141" s="40" t="str">
        <f t="shared" si="51"/>
        <v>NO</v>
      </c>
      <c r="W141" s="40">
        <f t="shared" si="52"/>
        <v>0</v>
      </c>
      <c r="X141" s="40" t="str">
        <f t="shared" si="53"/>
        <v>NO</v>
      </c>
      <c r="Y141" s="61">
        <f t="shared" si="54"/>
        <v>0</v>
      </c>
      <c r="Z141">
        <v>1</v>
      </c>
      <c r="AA141" s="12" t="str">
        <f t="shared" si="55"/>
        <v>no</v>
      </c>
      <c r="AC141">
        <v>1</v>
      </c>
      <c r="AD141">
        <v>1</v>
      </c>
      <c r="AE141">
        <v>1</v>
      </c>
      <c r="AF141">
        <v>1</v>
      </c>
      <c r="AG141">
        <v>1</v>
      </c>
      <c r="AH141">
        <v>0</v>
      </c>
      <c r="AI141">
        <v>0</v>
      </c>
      <c r="AJ141">
        <v>0</v>
      </c>
      <c r="AK141">
        <v>0</v>
      </c>
      <c r="AL141">
        <v>0</v>
      </c>
      <c r="AM141">
        <v>5</v>
      </c>
    </row>
    <row r="142" spans="1:39" x14ac:dyDescent="0.2">
      <c r="A142" s="2" t="s">
        <v>49</v>
      </c>
      <c r="B142" s="2" t="s">
        <v>72</v>
      </c>
      <c r="C142" s="2">
        <v>3</v>
      </c>
      <c r="D142" s="2" t="s">
        <v>88</v>
      </c>
      <c r="E142" s="2" t="s">
        <v>57</v>
      </c>
      <c r="F142" s="2" t="s">
        <v>52</v>
      </c>
      <c r="G142" s="2" t="s">
        <v>339</v>
      </c>
      <c r="H142" s="2" t="s">
        <v>59</v>
      </c>
      <c r="I142" s="2" t="s">
        <v>163</v>
      </c>
      <c r="J142" s="2" t="s">
        <v>49</v>
      </c>
      <c r="K142" s="2" t="s">
        <v>117</v>
      </c>
      <c r="M142" s="2" t="s">
        <v>65</v>
      </c>
      <c r="O142" s="40">
        <f t="shared" si="44"/>
        <v>1</v>
      </c>
      <c r="P142" s="40">
        <f t="shared" si="45"/>
        <v>1</v>
      </c>
      <c r="Q142" s="40">
        <f t="shared" si="46"/>
        <v>0</v>
      </c>
      <c r="R142" s="40">
        <f t="shared" si="47"/>
        <v>0</v>
      </c>
      <c r="S142" s="40">
        <f t="shared" si="48"/>
        <v>0</v>
      </c>
      <c r="T142" s="40">
        <f t="shared" si="49"/>
        <v>0</v>
      </c>
      <c r="U142" s="40">
        <f t="shared" si="50"/>
        <v>0</v>
      </c>
      <c r="V142" s="40">
        <f t="shared" si="51"/>
        <v>1</v>
      </c>
      <c r="W142" s="40">
        <f t="shared" si="52"/>
        <v>1</v>
      </c>
      <c r="X142" s="40">
        <f t="shared" si="53"/>
        <v>1</v>
      </c>
      <c r="Y142" s="61">
        <f t="shared" si="54"/>
        <v>5</v>
      </c>
      <c r="Z142">
        <v>3</v>
      </c>
      <c r="AA142" s="12" t="str">
        <f t="shared" si="55"/>
        <v>no</v>
      </c>
      <c r="AC142">
        <v>1</v>
      </c>
      <c r="AD142">
        <v>1</v>
      </c>
      <c r="AE142">
        <v>0</v>
      </c>
      <c r="AF142">
        <v>3</v>
      </c>
      <c r="AG142">
        <v>0</v>
      </c>
      <c r="AH142">
        <v>0</v>
      </c>
      <c r="AI142">
        <v>1</v>
      </c>
      <c r="AJ142">
        <v>2</v>
      </c>
      <c r="AK142">
        <v>1</v>
      </c>
      <c r="AL142">
        <v>0</v>
      </c>
      <c r="AM142">
        <v>9</v>
      </c>
    </row>
    <row r="143" spans="1:39" x14ac:dyDescent="0.2">
      <c r="A143" s="2" t="s">
        <v>49</v>
      </c>
      <c r="B143" s="2" t="s">
        <v>55</v>
      </c>
      <c r="C143" s="2">
        <v>4</v>
      </c>
      <c r="D143" s="2" t="s">
        <v>167</v>
      </c>
      <c r="E143" s="2" t="s">
        <v>57</v>
      </c>
      <c r="F143" s="2" t="s">
        <v>52</v>
      </c>
      <c r="G143" s="2" t="s">
        <v>58</v>
      </c>
      <c r="H143" s="2" t="s">
        <v>89</v>
      </c>
      <c r="I143" s="2" t="s">
        <v>96</v>
      </c>
      <c r="J143" s="2" t="s">
        <v>49</v>
      </c>
      <c r="K143" s="2" t="s">
        <v>90</v>
      </c>
      <c r="M143" s="2" t="s">
        <v>65</v>
      </c>
      <c r="O143" s="40">
        <f t="shared" si="44"/>
        <v>1</v>
      </c>
      <c r="P143" s="40">
        <f t="shared" si="45"/>
        <v>2</v>
      </c>
      <c r="Q143" s="40">
        <f t="shared" si="46"/>
        <v>1</v>
      </c>
      <c r="R143" s="40">
        <f t="shared" si="47"/>
        <v>-1</v>
      </c>
      <c r="S143" s="40">
        <f t="shared" si="48"/>
        <v>0</v>
      </c>
      <c r="T143" s="40">
        <f t="shared" si="49"/>
        <v>0</v>
      </c>
      <c r="U143" s="40">
        <f t="shared" si="50"/>
        <v>1</v>
      </c>
      <c r="V143" s="40">
        <f t="shared" si="51"/>
        <v>1</v>
      </c>
      <c r="W143" s="40">
        <f t="shared" si="52"/>
        <v>1</v>
      </c>
      <c r="X143" s="40">
        <f t="shared" si="53"/>
        <v>0</v>
      </c>
      <c r="Y143" s="61">
        <f t="shared" si="54"/>
        <v>6</v>
      </c>
      <c r="Z143">
        <v>4</v>
      </c>
      <c r="AA143" s="12" t="str">
        <f t="shared" si="55"/>
        <v>no</v>
      </c>
    </row>
    <row r="144" spans="1:39" x14ac:dyDescent="0.2">
      <c r="A144" s="2" t="s">
        <v>49</v>
      </c>
      <c r="B144" s="2" t="s">
        <v>55</v>
      </c>
      <c r="C144" s="2">
        <v>1</v>
      </c>
      <c r="D144" s="2" t="s">
        <v>73</v>
      </c>
      <c r="E144" s="2" t="s">
        <v>57</v>
      </c>
      <c r="F144" s="2" t="s">
        <v>49</v>
      </c>
      <c r="G144" s="2" t="s">
        <v>186</v>
      </c>
      <c r="H144" s="2" t="s">
        <v>59</v>
      </c>
      <c r="I144" s="2" t="s">
        <v>96</v>
      </c>
      <c r="J144" s="2" t="s">
        <v>49</v>
      </c>
      <c r="K144" s="2" t="s">
        <v>61</v>
      </c>
      <c r="M144" s="2" t="s">
        <v>80</v>
      </c>
      <c r="O144" s="40">
        <f t="shared" si="44"/>
        <v>1</v>
      </c>
      <c r="P144" s="40">
        <f t="shared" si="45"/>
        <v>2</v>
      </c>
      <c r="Q144" s="40">
        <f t="shared" si="46"/>
        <v>0</v>
      </c>
      <c r="R144" s="40">
        <f t="shared" si="47"/>
        <v>2</v>
      </c>
      <c r="S144" s="40">
        <f t="shared" si="48"/>
        <v>0</v>
      </c>
      <c r="T144" s="40">
        <f t="shared" si="49"/>
        <v>1</v>
      </c>
      <c r="U144" s="40">
        <f t="shared" si="50"/>
        <v>0</v>
      </c>
      <c r="V144" s="40">
        <f t="shared" si="51"/>
        <v>1</v>
      </c>
      <c r="W144" s="40">
        <f t="shared" si="52"/>
        <v>1</v>
      </c>
      <c r="X144" s="40">
        <f t="shared" si="53"/>
        <v>0</v>
      </c>
      <c r="Y144" s="61">
        <f t="shared" si="54"/>
        <v>8</v>
      </c>
      <c r="Z144">
        <v>1</v>
      </c>
      <c r="AA144" s="12" t="str">
        <f t="shared" si="55"/>
        <v>no</v>
      </c>
    </row>
    <row r="145" spans="1:39" x14ac:dyDescent="0.2">
      <c r="M145" s="2" t="s">
        <v>80</v>
      </c>
      <c r="O145" s="40">
        <f t="shared" si="44"/>
        <v>0</v>
      </c>
      <c r="P145" s="40" t="str">
        <f t="shared" si="45"/>
        <v>NO</v>
      </c>
      <c r="Q145" s="40">
        <f t="shared" si="46"/>
        <v>0</v>
      </c>
      <c r="R145" s="40" t="str">
        <f t="shared" si="47"/>
        <v>NO</v>
      </c>
      <c r="S145" s="40" t="str">
        <f t="shared" si="48"/>
        <v>NO</v>
      </c>
      <c r="T145" s="40">
        <f t="shared" si="49"/>
        <v>0</v>
      </c>
      <c r="U145" s="40" t="str">
        <f t="shared" si="50"/>
        <v>NO</v>
      </c>
      <c r="V145" s="40" t="str">
        <f t="shared" si="51"/>
        <v>NO</v>
      </c>
      <c r="W145" s="40">
        <f t="shared" si="52"/>
        <v>0</v>
      </c>
      <c r="X145" s="40" t="str">
        <f t="shared" si="53"/>
        <v>NO</v>
      </c>
      <c r="Y145" s="61">
        <f t="shared" si="54"/>
        <v>0</v>
      </c>
      <c r="Z145">
        <v>4</v>
      </c>
      <c r="AA145" s="12" t="str">
        <f t="shared" si="55"/>
        <v>no</v>
      </c>
      <c r="AM145">
        <f>AVERAGE(AM1:AM142)</f>
        <v>7.1914893617021276</v>
      </c>
    </row>
    <row r="146" spans="1:39" x14ac:dyDescent="0.2">
      <c r="A146" s="2" t="s">
        <v>49</v>
      </c>
      <c r="B146" s="2" t="s">
        <v>148</v>
      </c>
      <c r="C146" s="2">
        <v>5</v>
      </c>
      <c r="D146" s="2" t="s">
        <v>95</v>
      </c>
      <c r="E146" s="2" t="s">
        <v>57</v>
      </c>
      <c r="F146" s="2" t="s">
        <v>49</v>
      </c>
      <c r="G146" s="2" t="s">
        <v>58</v>
      </c>
      <c r="H146" s="2" t="s">
        <v>54</v>
      </c>
      <c r="I146" s="2" t="s">
        <v>116</v>
      </c>
      <c r="J146" s="2" t="s">
        <v>49</v>
      </c>
      <c r="K146" s="2" t="s">
        <v>61</v>
      </c>
      <c r="M146" s="2" t="s">
        <v>80</v>
      </c>
      <c r="O146" s="40">
        <f t="shared" si="44"/>
        <v>1</v>
      </c>
      <c r="P146" s="40">
        <f t="shared" si="45"/>
        <v>3</v>
      </c>
      <c r="Q146" s="40">
        <f t="shared" si="46"/>
        <v>2</v>
      </c>
      <c r="R146" s="40">
        <f t="shared" si="47"/>
        <v>1</v>
      </c>
      <c r="S146" s="40">
        <f t="shared" si="48"/>
        <v>0</v>
      </c>
      <c r="T146" s="40">
        <f t="shared" si="49"/>
        <v>1</v>
      </c>
      <c r="U146" s="40">
        <f t="shared" si="50"/>
        <v>2</v>
      </c>
      <c r="V146" s="40">
        <f t="shared" si="51"/>
        <v>3</v>
      </c>
      <c r="W146" s="40">
        <f t="shared" si="52"/>
        <v>1</v>
      </c>
      <c r="X146" s="40">
        <f t="shared" si="53"/>
        <v>0</v>
      </c>
      <c r="Y146" s="61">
        <f t="shared" si="54"/>
        <v>14</v>
      </c>
      <c r="Z146">
        <v>4</v>
      </c>
      <c r="AA146" s="12" t="str">
        <f t="shared" si="55"/>
        <v>no</v>
      </c>
    </row>
    <row r="147" spans="1:39" x14ac:dyDescent="0.2">
      <c r="A147" s="2" t="s">
        <v>49</v>
      </c>
      <c r="B147" s="2" t="s">
        <v>121</v>
      </c>
      <c r="C147" s="2">
        <v>1</v>
      </c>
      <c r="D147" s="2" t="s">
        <v>56</v>
      </c>
      <c r="E147" s="2" t="s">
        <v>109</v>
      </c>
      <c r="F147" s="2" t="s">
        <v>52</v>
      </c>
      <c r="G147" s="2" t="s">
        <v>58</v>
      </c>
      <c r="H147" s="2" t="s">
        <v>89</v>
      </c>
      <c r="I147" s="2" t="s">
        <v>104</v>
      </c>
      <c r="J147" s="2" t="s">
        <v>49</v>
      </c>
      <c r="K147" s="2" t="s">
        <v>90</v>
      </c>
      <c r="M147" s="2" t="s">
        <v>80</v>
      </c>
      <c r="O147" s="40">
        <f t="shared" si="44"/>
        <v>1</v>
      </c>
      <c r="P147" s="40">
        <f t="shared" si="45"/>
        <v>0</v>
      </c>
      <c r="Q147" s="40">
        <f t="shared" si="46"/>
        <v>0</v>
      </c>
      <c r="R147" s="40">
        <f t="shared" si="47"/>
        <v>3</v>
      </c>
      <c r="S147" s="40">
        <f t="shared" si="48"/>
        <v>-2</v>
      </c>
      <c r="T147" s="40">
        <f t="shared" si="49"/>
        <v>0</v>
      </c>
      <c r="U147" s="40">
        <f t="shared" si="50"/>
        <v>1</v>
      </c>
      <c r="V147" s="40">
        <f t="shared" si="51"/>
        <v>2</v>
      </c>
      <c r="W147" s="40">
        <f t="shared" si="52"/>
        <v>1</v>
      </c>
      <c r="X147" s="40">
        <f t="shared" si="53"/>
        <v>0</v>
      </c>
      <c r="Y147" s="61">
        <f t="shared" si="54"/>
        <v>6</v>
      </c>
      <c r="Z147">
        <v>1</v>
      </c>
      <c r="AA147" s="12" t="str">
        <f t="shared" si="55"/>
        <v>no</v>
      </c>
    </row>
    <row r="148" spans="1:39" x14ac:dyDescent="0.2">
      <c r="A148" s="2" t="s">
        <v>49</v>
      </c>
      <c r="B148" s="2" t="s">
        <v>72</v>
      </c>
      <c r="C148" s="2">
        <v>1</v>
      </c>
      <c r="E148" s="2" t="s">
        <v>57</v>
      </c>
      <c r="F148" s="2" t="s">
        <v>52</v>
      </c>
      <c r="G148" s="2" t="s">
        <v>58</v>
      </c>
      <c r="H148" s="2" t="s">
        <v>89</v>
      </c>
      <c r="I148" s="2" t="s">
        <v>136</v>
      </c>
      <c r="J148" s="2" t="s">
        <v>52</v>
      </c>
      <c r="K148" s="2" t="s">
        <v>61</v>
      </c>
      <c r="M148" s="2" t="s">
        <v>80</v>
      </c>
      <c r="O148" s="40">
        <f t="shared" si="44"/>
        <v>1</v>
      </c>
      <c r="P148" s="40">
        <f t="shared" si="45"/>
        <v>1</v>
      </c>
      <c r="Q148" s="40">
        <f t="shared" si="46"/>
        <v>0</v>
      </c>
      <c r="R148" s="40" t="str">
        <f t="shared" si="47"/>
        <v>NO</v>
      </c>
      <c r="S148" s="40">
        <f t="shared" si="48"/>
        <v>0</v>
      </c>
      <c r="T148" s="40">
        <f t="shared" si="49"/>
        <v>0</v>
      </c>
      <c r="U148" s="40">
        <f t="shared" si="50"/>
        <v>1</v>
      </c>
      <c r="V148" s="40">
        <f t="shared" si="51"/>
        <v>2</v>
      </c>
      <c r="W148" s="40">
        <f t="shared" si="52"/>
        <v>0</v>
      </c>
      <c r="X148" s="40">
        <f t="shared" si="53"/>
        <v>0</v>
      </c>
      <c r="Y148" s="61">
        <f t="shared" si="54"/>
        <v>5</v>
      </c>
      <c r="Z148">
        <v>2</v>
      </c>
      <c r="AA148" s="12" t="str">
        <f t="shared" si="55"/>
        <v>no</v>
      </c>
    </row>
    <row r="149" spans="1:39" x14ac:dyDescent="0.2">
      <c r="A149" s="2" t="s">
        <v>49</v>
      </c>
      <c r="B149" s="2" t="s">
        <v>72</v>
      </c>
      <c r="C149" s="2">
        <v>3</v>
      </c>
      <c r="D149" s="2" t="s">
        <v>73</v>
      </c>
      <c r="E149" s="2" t="s">
        <v>109</v>
      </c>
      <c r="F149" s="2" t="s">
        <v>52</v>
      </c>
      <c r="G149" s="2" t="s">
        <v>58</v>
      </c>
      <c r="H149" s="2" t="s">
        <v>54</v>
      </c>
      <c r="I149" s="2" t="s">
        <v>279</v>
      </c>
      <c r="J149" s="2" t="s">
        <v>49</v>
      </c>
      <c r="K149" s="2" t="s">
        <v>61</v>
      </c>
      <c r="M149" s="2" t="s">
        <v>80</v>
      </c>
      <c r="O149" s="40">
        <f t="shared" si="44"/>
        <v>1</v>
      </c>
      <c r="P149" s="40">
        <f t="shared" si="45"/>
        <v>1</v>
      </c>
      <c r="Q149" s="40">
        <f t="shared" si="46"/>
        <v>0</v>
      </c>
      <c r="R149" s="40">
        <f t="shared" si="47"/>
        <v>2</v>
      </c>
      <c r="S149" s="40">
        <f t="shared" si="48"/>
        <v>-2</v>
      </c>
      <c r="T149" s="40">
        <f t="shared" si="49"/>
        <v>0</v>
      </c>
      <c r="U149" s="40">
        <f t="shared" si="50"/>
        <v>2</v>
      </c>
      <c r="V149" s="40">
        <f t="shared" si="51"/>
        <v>1</v>
      </c>
      <c r="W149" s="40">
        <f t="shared" si="52"/>
        <v>1</v>
      </c>
      <c r="X149" s="40">
        <f t="shared" si="53"/>
        <v>0</v>
      </c>
      <c r="Y149" s="61">
        <f t="shared" si="54"/>
        <v>6</v>
      </c>
      <c r="Z149">
        <v>2</v>
      </c>
      <c r="AA149" s="12" t="str">
        <f t="shared" si="55"/>
        <v>no</v>
      </c>
    </row>
    <row r="150" spans="1:39" x14ac:dyDescent="0.2">
      <c r="A150" s="2" t="s">
        <v>49</v>
      </c>
      <c r="B150" s="2" t="s">
        <v>55</v>
      </c>
      <c r="C150" s="2">
        <v>4</v>
      </c>
      <c r="D150" s="2" t="s">
        <v>95</v>
      </c>
      <c r="E150" s="2" t="s">
        <v>74</v>
      </c>
      <c r="F150" s="2" t="s">
        <v>49</v>
      </c>
      <c r="G150" s="2" t="s">
        <v>58</v>
      </c>
      <c r="H150" s="2" t="s">
        <v>89</v>
      </c>
      <c r="I150" s="2" t="s">
        <v>279</v>
      </c>
      <c r="J150" s="2" t="s">
        <v>49</v>
      </c>
      <c r="K150" s="2" t="s">
        <v>117</v>
      </c>
      <c r="M150" s="2" t="s">
        <v>80</v>
      </c>
      <c r="O150" s="40">
        <f t="shared" si="44"/>
        <v>1</v>
      </c>
      <c r="P150" s="40">
        <f t="shared" si="45"/>
        <v>2</v>
      </c>
      <c r="Q150" s="40">
        <f t="shared" si="46"/>
        <v>1</v>
      </c>
      <c r="R150" s="40">
        <f t="shared" si="47"/>
        <v>1</v>
      </c>
      <c r="S150" s="40">
        <f t="shared" si="48"/>
        <v>-1</v>
      </c>
      <c r="T150" s="40">
        <f t="shared" si="49"/>
        <v>1</v>
      </c>
      <c r="U150" s="40">
        <f t="shared" si="50"/>
        <v>1</v>
      </c>
      <c r="V150" s="40">
        <f t="shared" si="51"/>
        <v>1</v>
      </c>
      <c r="W150" s="40">
        <f t="shared" si="52"/>
        <v>1</v>
      </c>
      <c r="X150" s="40">
        <f t="shared" si="53"/>
        <v>1</v>
      </c>
      <c r="Y150" s="61">
        <f t="shared" si="54"/>
        <v>9</v>
      </c>
      <c r="Z150">
        <v>2</v>
      </c>
      <c r="AA150" s="12" t="str">
        <f t="shared" si="55"/>
        <v>no</v>
      </c>
    </row>
    <row r="151" spans="1:39" x14ac:dyDescent="0.2">
      <c r="A151" s="2" t="s">
        <v>49</v>
      </c>
      <c r="B151" s="2" t="s">
        <v>103</v>
      </c>
      <c r="C151" s="2">
        <v>2</v>
      </c>
      <c r="D151" s="2" t="s">
        <v>88</v>
      </c>
      <c r="E151" s="2" t="s">
        <v>109</v>
      </c>
      <c r="F151" s="2" t="s">
        <v>52</v>
      </c>
      <c r="G151" s="2" t="s">
        <v>75</v>
      </c>
      <c r="H151" s="2" t="s">
        <v>89</v>
      </c>
      <c r="I151" s="2" t="s">
        <v>122</v>
      </c>
      <c r="J151" s="2" t="s">
        <v>52</v>
      </c>
      <c r="K151" s="2" t="s">
        <v>89</v>
      </c>
      <c r="M151" s="2" t="s">
        <v>80</v>
      </c>
      <c r="O151" s="40">
        <f t="shared" si="44"/>
        <v>1</v>
      </c>
      <c r="P151" s="40" t="str">
        <f t="shared" si="45"/>
        <v>-1</v>
      </c>
      <c r="Q151" s="40">
        <f t="shared" si="46"/>
        <v>0</v>
      </c>
      <c r="R151" s="40">
        <f t="shared" si="47"/>
        <v>0</v>
      </c>
      <c r="S151" s="40">
        <f t="shared" si="48"/>
        <v>-2</v>
      </c>
      <c r="T151" s="40">
        <f t="shared" si="49"/>
        <v>0</v>
      </c>
      <c r="U151" s="40">
        <f t="shared" si="50"/>
        <v>1</v>
      </c>
      <c r="V151" s="40">
        <f t="shared" si="51"/>
        <v>1</v>
      </c>
      <c r="W151" s="40">
        <f t="shared" si="52"/>
        <v>0</v>
      </c>
      <c r="X151" s="40">
        <f t="shared" si="53"/>
        <v>2</v>
      </c>
      <c r="Y151" s="61">
        <f t="shared" si="54"/>
        <v>3</v>
      </c>
      <c r="Z151">
        <v>3</v>
      </c>
      <c r="AA151" s="12" t="str">
        <f t="shared" si="55"/>
        <v>no</v>
      </c>
    </row>
    <row r="152" spans="1:39" x14ac:dyDescent="0.2">
      <c r="A152" s="2" t="s">
        <v>52</v>
      </c>
      <c r="B152" s="2" t="s">
        <v>72</v>
      </c>
      <c r="C152" s="2">
        <v>3</v>
      </c>
      <c r="D152" s="2" t="s">
        <v>88</v>
      </c>
      <c r="E152" s="2" t="s">
        <v>74</v>
      </c>
      <c r="F152" s="2" t="s">
        <v>52</v>
      </c>
      <c r="G152" s="2" t="s">
        <v>75</v>
      </c>
      <c r="H152" s="2" t="s">
        <v>54</v>
      </c>
      <c r="I152" s="2" t="s">
        <v>132</v>
      </c>
      <c r="J152" s="2" t="s">
        <v>49</v>
      </c>
      <c r="K152" s="2" t="s">
        <v>90</v>
      </c>
      <c r="M152" s="2" t="s">
        <v>80</v>
      </c>
      <c r="O152" s="40">
        <f t="shared" si="44"/>
        <v>0</v>
      </c>
      <c r="P152" s="40">
        <f t="shared" si="45"/>
        <v>1</v>
      </c>
      <c r="Q152" s="40">
        <f t="shared" si="46"/>
        <v>0</v>
      </c>
      <c r="R152" s="40">
        <f t="shared" si="47"/>
        <v>0</v>
      </c>
      <c r="S152" s="40">
        <f t="shared" si="48"/>
        <v>-1</v>
      </c>
      <c r="T152" s="40">
        <f t="shared" si="49"/>
        <v>0</v>
      </c>
      <c r="U152" s="40">
        <f t="shared" si="50"/>
        <v>2</v>
      </c>
      <c r="V152" s="40">
        <f t="shared" si="51"/>
        <v>3</v>
      </c>
      <c r="W152" s="40">
        <f t="shared" si="52"/>
        <v>1</v>
      </c>
      <c r="X152" s="40">
        <f t="shared" si="53"/>
        <v>0</v>
      </c>
      <c r="Y152" s="61">
        <f t="shared" si="54"/>
        <v>6</v>
      </c>
      <c r="Z152">
        <v>5</v>
      </c>
      <c r="AA152" s="12" t="str">
        <f t="shared" si="55"/>
        <v>no</v>
      </c>
    </row>
    <row r="153" spans="1:39" x14ac:dyDescent="0.2">
      <c r="A153" s="2" t="s">
        <v>49</v>
      </c>
      <c r="B153" s="2" t="s">
        <v>55</v>
      </c>
      <c r="C153" s="2">
        <v>3</v>
      </c>
      <c r="D153" s="2" t="s">
        <v>73</v>
      </c>
      <c r="E153" s="2" t="s">
        <v>57</v>
      </c>
      <c r="F153" s="2" t="s">
        <v>52</v>
      </c>
      <c r="G153" s="2" t="s">
        <v>58</v>
      </c>
      <c r="H153" s="2" t="s">
        <v>59</v>
      </c>
      <c r="I153" s="2" t="s">
        <v>163</v>
      </c>
      <c r="J153" s="2" t="s">
        <v>52</v>
      </c>
      <c r="K153" s="2" t="s">
        <v>61</v>
      </c>
      <c r="M153" s="2" t="s">
        <v>80</v>
      </c>
      <c r="O153" s="40">
        <f t="shared" si="44"/>
        <v>1</v>
      </c>
      <c r="P153" s="40">
        <f t="shared" si="45"/>
        <v>2</v>
      </c>
      <c r="Q153" s="40">
        <f t="shared" si="46"/>
        <v>0</v>
      </c>
      <c r="R153" s="40">
        <f t="shared" si="47"/>
        <v>2</v>
      </c>
      <c r="S153" s="40">
        <f t="shared" si="48"/>
        <v>0</v>
      </c>
      <c r="T153" s="40">
        <f t="shared" si="49"/>
        <v>0</v>
      </c>
      <c r="U153" s="40">
        <f t="shared" si="50"/>
        <v>0</v>
      </c>
      <c r="V153" s="40">
        <f t="shared" si="51"/>
        <v>1</v>
      </c>
      <c r="W153" s="40">
        <f t="shared" si="52"/>
        <v>0</v>
      </c>
      <c r="X153" s="40">
        <f t="shared" si="53"/>
        <v>0</v>
      </c>
      <c r="Y153" s="61">
        <f t="shared" si="54"/>
        <v>6</v>
      </c>
      <c r="Z153">
        <v>2</v>
      </c>
      <c r="AA153" s="12" t="str">
        <f t="shared" si="55"/>
        <v>no</v>
      </c>
    </row>
    <row r="154" spans="1:39" x14ac:dyDescent="0.2">
      <c r="A154" s="2" t="s">
        <v>49</v>
      </c>
      <c r="B154" s="2" t="s">
        <v>55</v>
      </c>
      <c r="C154" s="2">
        <v>4</v>
      </c>
      <c r="D154" s="2" t="s">
        <v>73</v>
      </c>
      <c r="E154" s="2" t="s">
        <v>57</v>
      </c>
      <c r="F154" s="2" t="s">
        <v>52</v>
      </c>
      <c r="G154" s="2" t="s">
        <v>58</v>
      </c>
      <c r="H154" s="2" t="s">
        <v>59</v>
      </c>
      <c r="I154" s="2" t="s">
        <v>224</v>
      </c>
      <c r="J154" s="2" t="s">
        <v>52</v>
      </c>
      <c r="K154" s="2" t="s">
        <v>61</v>
      </c>
      <c r="M154" s="2" t="s">
        <v>80</v>
      </c>
      <c r="O154" s="40">
        <f t="shared" si="44"/>
        <v>1</v>
      </c>
      <c r="P154" s="40">
        <f t="shared" si="45"/>
        <v>2</v>
      </c>
      <c r="Q154" s="40">
        <f t="shared" si="46"/>
        <v>1</v>
      </c>
      <c r="R154" s="40">
        <f t="shared" si="47"/>
        <v>2</v>
      </c>
      <c r="S154" s="40">
        <f t="shared" si="48"/>
        <v>0</v>
      </c>
      <c r="T154" s="40">
        <f t="shared" si="49"/>
        <v>0</v>
      </c>
      <c r="U154" s="40">
        <f t="shared" si="50"/>
        <v>0</v>
      </c>
      <c r="V154" s="40" t="str">
        <f t="shared" si="51"/>
        <v>NO</v>
      </c>
      <c r="W154" s="40">
        <f t="shared" si="52"/>
        <v>0</v>
      </c>
      <c r="X154" s="40">
        <f t="shared" si="53"/>
        <v>0</v>
      </c>
      <c r="Y154" s="61">
        <f t="shared" si="54"/>
        <v>6</v>
      </c>
      <c r="Z154">
        <v>4</v>
      </c>
      <c r="AA154" s="12" t="str">
        <f t="shared" si="55"/>
        <v>no</v>
      </c>
    </row>
    <row r="155" spans="1:39" x14ac:dyDescent="0.2">
      <c r="A155" s="2" t="s">
        <v>49</v>
      </c>
      <c r="B155" s="2" t="s">
        <v>55</v>
      </c>
      <c r="C155" s="2">
        <v>5</v>
      </c>
      <c r="D155" s="2" t="s">
        <v>95</v>
      </c>
      <c r="E155" s="2" t="s">
        <v>131</v>
      </c>
      <c r="F155" s="2" t="s">
        <v>52</v>
      </c>
      <c r="G155" s="2" t="s">
        <v>58</v>
      </c>
      <c r="H155" s="2" t="s">
        <v>54</v>
      </c>
      <c r="I155" s="2" t="s">
        <v>132</v>
      </c>
      <c r="J155" s="2" t="s">
        <v>52</v>
      </c>
      <c r="K155" s="2" t="s">
        <v>61</v>
      </c>
      <c r="M155" s="2" t="s">
        <v>80</v>
      </c>
      <c r="O155" s="40">
        <f t="shared" si="44"/>
        <v>1</v>
      </c>
      <c r="P155" s="40">
        <f t="shared" si="45"/>
        <v>2</v>
      </c>
      <c r="Q155" s="40">
        <f t="shared" si="46"/>
        <v>2</v>
      </c>
      <c r="R155" s="40">
        <f t="shared" si="47"/>
        <v>1</v>
      </c>
      <c r="S155" s="40">
        <f t="shared" si="48"/>
        <v>1</v>
      </c>
      <c r="T155" s="40">
        <f t="shared" si="49"/>
        <v>0</v>
      </c>
      <c r="U155" s="40">
        <f t="shared" si="50"/>
        <v>2</v>
      </c>
      <c r="V155" s="40">
        <f t="shared" si="51"/>
        <v>3</v>
      </c>
      <c r="W155" s="40">
        <f t="shared" si="52"/>
        <v>0</v>
      </c>
      <c r="X155" s="40">
        <f t="shared" si="53"/>
        <v>0</v>
      </c>
      <c r="Y155" s="61">
        <f t="shared" si="54"/>
        <v>12</v>
      </c>
      <c r="Z155">
        <v>3</v>
      </c>
      <c r="AA155" s="12" t="str">
        <f t="shared" si="55"/>
        <v>no</v>
      </c>
    </row>
    <row r="156" spans="1:39" x14ac:dyDescent="0.2">
      <c r="A156" s="2" t="s">
        <v>49</v>
      </c>
      <c r="B156" s="2" t="s">
        <v>55</v>
      </c>
      <c r="C156" s="2">
        <v>1</v>
      </c>
      <c r="D156" s="2" t="s">
        <v>95</v>
      </c>
      <c r="E156" s="2" t="s">
        <v>57</v>
      </c>
      <c r="F156" s="2" t="s">
        <v>52</v>
      </c>
      <c r="G156" s="2" t="s">
        <v>58</v>
      </c>
      <c r="H156" s="2" t="s">
        <v>54</v>
      </c>
      <c r="I156" s="2" t="s">
        <v>136</v>
      </c>
      <c r="J156" s="2" t="s">
        <v>52</v>
      </c>
      <c r="K156" s="2" t="s">
        <v>90</v>
      </c>
      <c r="M156" s="2" t="s">
        <v>80</v>
      </c>
      <c r="O156" s="40">
        <f t="shared" si="44"/>
        <v>1</v>
      </c>
      <c r="P156" s="40">
        <f t="shared" si="45"/>
        <v>2</v>
      </c>
      <c r="Q156" s="40">
        <f t="shared" si="46"/>
        <v>0</v>
      </c>
      <c r="R156" s="40">
        <f t="shared" si="47"/>
        <v>1</v>
      </c>
      <c r="S156" s="40">
        <f t="shared" si="48"/>
        <v>0</v>
      </c>
      <c r="T156" s="40">
        <f t="shared" si="49"/>
        <v>0</v>
      </c>
      <c r="U156" s="40">
        <f t="shared" si="50"/>
        <v>2</v>
      </c>
      <c r="V156" s="40">
        <f t="shared" si="51"/>
        <v>2</v>
      </c>
      <c r="W156" s="40">
        <f t="shared" si="52"/>
        <v>0</v>
      </c>
      <c r="X156" s="40">
        <f t="shared" si="53"/>
        <v>0</v>
      </c>
      <c r="Y156" s="61">
        <f t="shared" si="54"/>
        <v>8</v>
      </c>
      <c r="Z156">
        <v>2</v>
      </c>
      <c r="AA156" s="12" t="str">
        <f t="shared" si="55"/>
        <v>no</v>
      </c>
    </row>
    <row r="157" spans="1:39" x14ac:dyDescent="0.2">
      <c r="A157" s="2" t="s">
        <v>52</v>
      </c>
      <c r="B157" s="2" t="s">
        <v>121</v>
      </c>
      <c r="C157" s="2">
        <v>1</v>
      </c>
      <c r="D157" s="2" t="s">
        <v>56</v>
      </c>
      <c r="E157" s="2" t="s">
        <v>131</v>
      </c>
      <c r="F157" s="2" t="s">
        <v>52</v>
      </c>
      <c r="G157" s="2" t="s">
        <v>58</v>
      </c>
      <c r="H157" s="2" t="s">
        <v>54</v>
      </c>
      <c r="I157" s="2" t="s">
        <v>279</v>
      </c>
      <c r="J157" s="2" t="s">
        <v>52</v>
      </c>
      <c r="K157" s="2" t="s">
        <v>61</v>
      </c>
      <c r="M157" s="2" t="s">
        <v>80</v>
      </c>
      <c r="O157" s="40">
        <f t="shared" si="44"/>
        <v>0</v>
      </c>
      <c r="P157" s="40">
        <f t="shared" si="45"/>
        <v>0</v>
      </c>
      <c r="Q157" s="40">
        <f t="shared" si="46"/>
        <v>0</v>
      </c>
      <c r="R157" s="40">
        <f t="shared" si="47"/>
        <v>3</v>
      </c>
      <c r="S157" s="40">
        <f t="shared" si="48"/>
        <v>1</v>
      </c>
      <c r="T157" s="40">
        <f t="shared" si="49"/>
        <v>0</v>
      </c>
      <c r="U157" s="40">
        <f t="shared" si="50"/>
        <v>2</v>
      </c>
      <c r="V157" s="40">
        <f t="shared" si="51"/>
        <v>1</v>
      </c>
      <c r="W157" s="40">
        <f t="shared" si="52"/>
        <v>0</v>
      </c>
      <c r="X157" s="40">
        <f t="shared" si="53"/>
        <v>0</v>
      </c>
      <c r="Y157" s="61">
        <f t="shared" si="54"/>
        <v>7</v>
      </c>
      <c r="Z157">
        <v>1</v>
      </c>
      <c r="AA157" s="12" t="str">
        <f t="shared" si="55"/>
        <v>no</v>
      </c>
    </row>
    <row r="158" spans="1:39" x14ac:dyDescent="0.2">
      <c r="A158" s="2" t="s">
        <v>49</v>
      </c>
      <c r="B158" s="2" t="s">
        <v>121</v>
      </c>
      <c r="C158" s="2">
        <v>2</v>
      </c>
      <c r="D158" s="2" t="s">
        <v>167</v>
      </c>
      <c r="E158" s="2" t="s">
        <v>74</v>
      </c>
      <c r="F158" s="2" t="s">
        <v>52</v>
      </c>
      <c r="G158" s="2" t="s">
        <v>186</v>
      </c>
      <c r="H158" s="2" t="s">
        <v>54</v>
      </c>
      <c r="I158" s="2" t="s">
        <v>96</v>
      </c>
      <c r="J158" s="2" t="s">
        <v>52</v>
      </c>
      <c r="K158" s="2" t="s">
        <v>61</v>
      </c>
      <c r="M158" s="2" t="s">
        <v>80</v>
      </c>
      <c r="O158" s="40">
        <f t="shared" si="44"/>
        <v>1</v>
      </c>
      <c r="P158" s="40">
        <f t="shared" si="45"/>
        <v>0</v>
      </c>
      <c r="Q158" s="40">
        <f t="shared" si="46"/>
        <v>0</v>
      </c>
      <c r="R158" s="40">
        <f t="shared" si="47"/>
        <v>-1</v>
      </c>
      <c r="S158" s="40">
        <f t="shared" si="48"/>
        <v>-1</v>
      </c>
      <c r="T158" s="40">
        <f t="shared" si="49"/>
        <v>0</v>
      </c>
      <c r="U158" s="40">
        <f t="shared" si="50"/>
        <v>2</v>
      </c>
      <c r="V158" s="40">
        <f t="shared" si="51"/>
        <v>1</v>
      </c>
      <c r="W158" s="40">
        <f t="shared" si="52"/>
        <v>0</v>
      </c>
      <c r="X158" s="40">
        <f t="shared" si="53"/>
        <v>0</v>
      </c>
      <c r="Y158" s="61">
        <f t="shared" si="54"/>
        <v>2</v>
      </c>
      <c r="Z158">
        <v>5</v>
      </c>
      <c r="AA158" s="12" t="str">
        <f t="shared" si="55"/>
        <v>no</v>
      </c>
    </row>
    <row r="159" spans="1:39" x14ac:dyDescent="0.2">
      <c r="A159" s="2" t="s">
        <v>49</v>
      </c>
      <c r="B159" s="2" t="s">
        <v>72</v>
      </c>
      <c r="C159" s="2">
        <v>2</v>
      </c>
      <c r="D159" s="2" t="s">
        <v>167</v>
      </c>
      <c r="E159" s="2" t="s">
        <v>109</v>
      </c>
      <c r="F159" s="2" t="s">
        <v>52</v>
      </c>
      <c r="G159" s="2" t="s">
        <v>58</v>
      </c>
      <c r="H159" s="2" t="s">
        <v>59</v>
      </c>
      <c r="I159" s="2" t="s">
        <v>96</v>
      </c>
      <c r="J159" s="2" t="s">
        <v>52</v>
      </c>
      <c r="K159" s="2" t="s">
        <v>90</v>
      </c>
      <c r="M159" s="2" t="s">
        <v>65</v>
      </c>
      <c r="O159" s="40">
        <f t="shared" si="44"/>
        <v>1</v>
      </c>
      <c r="P159" s="40">
        <f t="shared" si="45"/>
        <v>1</v>
      </c>
      <c r="Q159" s="40">
        <f t="shared" si="46"/>
        <v>0</v>
      </c>
      <c r="R159" s="40">
        <f t="shared" si="47"/>
        <v>-1</v>
      </c>
      <c r="S159" s="40">
        <f t="shared" si="48"/>
        <v>-2</v>
      </c>
      <c r="T159" s="40">
        <f t="shared" si="49"/>
        <v>0</v>
      </c>
      <c r="U159" s="40">
        <f t="shared" si="50"/>
        <v>0</v>
      </c>
      <c r="V159" s="40">
        <f t="shared" si="51"/>
        <v>1</v>
      </c>
      <c r="W159" s="40">
        <f t="shared" si="52"/>
        <v>0</v>
      </c>
      <c r="X159" s="40">
        <f t="shared" si="53"/>
        <v>0</v>
      </c>
      <c r="Y159" s="61">
        <f t="shared" si="54"/>
        <v>0</v>
      </c>
      <c r="Z159">
        <v>0</v>
      </c>
      <c r="AA159" s="12" t="str">
        <f t="shared" si="55"/>
        <v>no</v>
      </c>
    </row>
    <row r="160" spans="1:39" x14ac:dyDescent="0.2">
      <c r="A160" s="2" t="s">
        <v>49</v>
      </c>
      <c r="B160" s="2" t="s">
        <v>72</v>
      </c>
      <c r="C160" s="2">
        <v>2</v>
      </c>
      <c r="D160" s="2" t="s">
        <v>95</v>
      </c>
      <c r="E160" s="2" t="s">
        <v>57</v>
      </c>
      <c r="F160" s="2" t="s">
        <v>49</v>
      </c>
      <c r="G160" s="2" t="s">
        <v>75</v>
      </c>
      <c r="H160" s="2" t="s">
        <v>89</v>
      </c>
      <c r="I160" s="2" t="s">
        <v>163</v>
      </c>
      <c r="J160" s="2" t="s">
        <v>52</v>
      </c>
      <c r="K160" s="2" t="s">
        <v>61</v>
      </c>
      <c r="M160" s="2" t="s">
        <v>65</v>
      </c>
      <c r="O160" s="40">
        <f t="shared" si="44"/>
        <v>1</v>
      </c>
      <c r="P160" s="40">
        <f t="shared" si="45"/>
        <v>1</v>
      </c>
      <c r="Q160" s="40">
        <f t="shared" si="46"/>
        <v>0</v>
      </c>
      <c r="R160" s="40">
        <f t="shared" si="47"/>
        <v>1</v>
      </c>
      <c r="S160" s="40">
        <f t="shared" si="48"/>
        <v>0</v>
      </c>
      <c r="T160" s="40">
        <f t="shared" si="49"/>
        <v>1</v>
      </c>
      <c r="U160" s="40">
        <f t="shared" si="50"/>
        <v>1</v>
      </c>
      <c r="V160" s="40">
        <f t="shared" si="51"/>
        <v>1</v>
      </c>
      <c r="W160" s="40">
        <f t="shared" si="52"/>
        <v>0</v>
      </c>
      <c r="X160" s="40">
        <f t="shared" si="53"/>
        <v>0</v>
      </c>
      <c r="Y160" s="61">
        <f t="shared" si="54"/>
        <v>6</v>
      </c>
      <c r="Z160">
        <v>4</v>
      </c>
      <c r="AA160" s="12" t="str">
        <f t="shared" si="55"/>
        <v>no</v>
      </c>
    </row>
    <row r="161" spans="1:27" x14ac:dyDescent="0.2">
      <c r="A161" s="2" t="s">
        <v>49</v>
      </c>
      <c r="B161" s="2" t="s">
        <v>72</v>
      </c>
      <c r="C161" s="2">
        <v>1</v>
      </c>
      <c r="D161" s="2" t="s">
        <v>88</v>
      </c>
      <c r="E161" s="2" t="s">
        <v>109</v>
      </c>
      <c r="F161" s="2" t="s">
        <v>49</v>
      </c>
      <c r="G161" s="2" t="s">
        <v>58</v>
      </c>
      <c r="H161" s="2" t="s">
        <v>54</v>
      </c>
      <c r="I161" s="2" t="s">
        <v>60</v>
      </c>
      <c r="J161" s="2" t="s">
        <v>52</v>
      </c>
      <c r="K161" s="2" t="s">
        <v>90</v>
      </c>
      <c r="M161" s="2" t="s">
        <v>65</v>
      </c>
      <c r="O161" s="40">
        <f t="shared" si="44"/>
        <v>1</v>
      </c>
      <c r="P161" s="40">
        <f t="shared" si="45"/>
        <v>1</v>
      </c>
      <c r="Q161" s="40">
        <f t="shared" si="46"/>
        <v>0</v>
      </c>
      <c r="R161" s="40">
        <f t="shared" si="47"/>
        <v>0</v>
      </c>
      <c r="S161" s="40">
        <f t="shared" si="48"/>
        <v>-2</v>
      </c>
      <c r="T161" s="40">
        <f t="shared" si="49"/>
        <v>1</v>
      </c>
      <c r="U161" s="40">
        <f t="shared" si="50"/>
        <v>2</v>
      </c>
      <c r="V161" s="40">
        <f t="shared" si="51"/>
        <v>0</v>
      </c>
      <c r="W161" s="40">
        <f t="shared" si="52"/>
        <v>0</v>
      </c>
      <c r="X161" s="40">
        <f t="shared" si="53"/>
        <v>0</v>
      </c>
      <c r="Y161" s="61">
        <f t="shared" si="54"/>
        <v>3</v>
      </c>
      <c r="Z161">
        <v>1</v>
      </c>
      <c r="AA161" s="12" t="str">
        <f t="shared" si="55"/>
        <v>no</v>
      </c>
    </row>
    <row r="162" spans="1:27" x14ac:dyDescent="0.2">
      <c r="A162" s="2" t="s">
        <v>49</v>
      </c>
      <c r="B162" s="2" t="s">
        <v>121</v>
      </c>
      <c r="C162" s="2">
        <v>1</v>
      </c>
      <c r="D162" s="2" t="s">
        <v>88</v>
      </c>
      <c r="E162" s="2" t="s">
        <v>109</v>
      </c>
      <c r="F162" s="2" t="s">
        <v>49</v>
      </c>
      <c r="G162" s="2" t="s">
        <v>58</v>
      </c>
      <c r="H162" s="2" t="s">
        <v>54</v>
      </c>
      <c r="J162" s="2" t="s">
        <v>52</v>
      </c>
      <c r="K162" s="2" t="s">
        <v>61</v>
      </c>
      <c r="M162" s="2" t="s">
        <v>65</v>
      </c>
      <c r="O162" s="40">
        <f t="shared" ref="O162:O175" si="56">IF(A162="Yes",1,0)</f>
        <v>1</v>
      </c>
      <c r="P162" s="40">
        <f t="shared" ref="P162:P175" si="57">IF(B162="I never wake up during the night. I sleep like a baby.",0,IF(B162="I never check my phone when I wake up during the night.","-1",IF(B162="Sometimes I check it.",1,IF(B162="I often check it.",2,IF(B162="Almost every night.",3,"NO")))))</f>
        <v>0</v>
      </c>
      <c r="Q162" s="40">
        <f t="shared" ref="Q162:Q175" si="58">IF(C162=4,1,IF(C162=5,2,IF(C162=6,3,0)))</f>
        <v>0</v>
      </c>
      <c r="R162" s="40">
        <f t="shared" ref="R162:R175" si="59">IF(D162="Lost",2,IF(D162="Frustrated",1,IF(D162="Perfectly fine",0,IF(D162="Anxious",3,IF(D162="Happy",-1,"NO")))))</f>
        <v>0</v>
      </c>
      <c r="S162" s="40">
        <f t="shared" ref="S162:S175" si="60">IF(E162="Frequently but I am unsuccessful.",2,IF(E162="Frequently and I am successful.",-2,IF(E162="I never try.",0,IF(E162="Sometimes but I am unsuccessful.",1,IF(E162="Sometimes and I am successful.",-1,"NO")))))</f>
        <v>-2</v>
      </c>
      <c r="T162" s="40">
        <f t="shared" ref="T162:T175" si="61">IF(F162="Yes",1,0)</f>
        <v>1</v>
      </c>
      <c r="U162" s="40">
        <f t="shared" ref="U162:U175" si="62">IF(H162="A few times",0,IF(H162="Often",1,IF(H162="Constantly",2,IF(H162="Never",-1,"NO"))))</f>
        <v>2</v>
      </c>
      <c r="V162" s="40" t="str">
        <f t="shared" ref="V162:V175" si="63">IF(I162="When you are in class.",1,IF(I162="When you are in class., When you eat.",2,IF(I162="When you are in class., When you eat., When you read your notes/books etc.",2,IF(I162="When you are in class., When you read your notes/books etc.",1,IF(I162="When you are in class., When you talk to others.",2,IF(I162="When you are in class., When you talk to others., When you eat.",3,IF(I162="When you are in class., When you talk to others., When you eat., When you read your notes/books etc.",3,IF(I162="When you eat.",1,IF(I162="When you eat., When you read your notes/books etc.",1,IF(I162="When you read your notes/books etc.",0,IF(I162="When you talk to others.",1,IF(I162="When you talk to others., When you eat.",2,"NO"))))))))))))</f>
        <v>NO</v>
      </c>
      <c r="W162" s="40">
        <f t="shared" ref="W162:W175" si="64">IF(J162="Yes",1,0)</f>
        <v>0</v>
      </c>
      <c r="X162" s="40">
        <f t="shared" ref="X162:X175" si="65">IF(K162="Sometimes",1,IF(K162="Never",0,IF(K162="Often",2,IF(K162="Rarely",0,"NO"))))</f>
        <v>0</v>
      </c>
      <c r="Y162" s="61">
        <f t="shared" si="54"/>
        <v>2</v>
      </c>
      <c r="Z162">
        <v>0</v>
      </c>
      <c r="AA162" s="12" t="str">
        <f t="shared" si="55"/>
        <v>no</v>
      </c>
    </row>
    <row r="163" spans="1:27" x14ac:dyDescent="0.2">
      <c r="M163" s="2" t="s">
        <v>65</v>
      </c>
      <c r="O163" s="40">
        <f t="shared" si="56"/>
        <v>0</v>
      </c>
      <c r="P163" s="40" t="str">
        <f t="shared" si="57"/>
        <v>NO</v>
      </c>
      <c r="Q163" s="40">
        <f t="shared" si="58"/>
        <v>0</v>
      </c>
      <c r="R163" s="40" t="str">
        <f t="shared" si="59"/>
        <v>NO</v>
      </c>
      <c r="S163" s="40" t="str">
        <f t="shared" si="60"/>
        <v>NO</v>
      </c>
      <c r="T163" s="40">
        <f t="shared" si="61"/>
        <v>0</v>
      </c>
      <c r="U163" s="40" t="str">
        <f t="shared" si="62"/>
        <v>NO</v>
      </c>
      <c r="V163" s="40" t="str">
        <f t="shared" si="63"/>
        <v>NO</v>
      </c>
      <c r="W163" s="40">
        <f t="shared" si="64"/>
        <v>0</v>
      </c>
      <c r="X163" s="40" t="str">
        <f t="shared" si="65"/>
        <v>NO</v>
      </c>
      <c r="Y163" s="61">
        <f t="shared" si="54"/>
        <v>0</v>
      </c>
      <c r="Z163">
        <v>1</v>
      </c>
      <c r="AA163" s="12" t="str">
        <f t="shared" si="55"/>
        <v>no</v>
      </c>
    </row>
    <row r="164" spans="1:27" x14ac:dyDescent="0.2">
      <c r="A164" s="2" t="s">
        <v>52</v>
      </c>
      <c r="B164" s="2" t="s">
        <v>72</v>
      </c>
      <c r="C164" s="2">
        <v>2</v>
      </c>
      <c r="D164" s="2" t="s">
        <v>95</v>
      </c>
      <c r="E164" s="2" t="s">
        <v>131</v>
      </c>
      <c r="F164" s="2" t="s">
        <v>49</v>
      </c>
      <c r="G164" s="2" t="s">
        <v>58</v>
      </c>
      <c r="H164" s="2" t="s">
        <v>89</v>
      </c>
      <c r="I164" s="2" t="s">
        <v>224</v>
      </c>
      <c r="J164" s="2" t="s">
        <v>49</v>
      </c>
      <c r="K164" s="2" t="s">
        <v>90</v>
      </c>
      <c r="M164" s="2" t="s">
        <v>80</v>
      </c>
      <c r="O164" s="40">
        <f t="shared" si="56"/>
        <v>0</v>
      </c>
      <c r="P164" s="40">
        <f t="shared" si="57"/>
        <v>1</v>
      </c>
      <c r="Q164" s="40">
        <f t="shared" si="58"/>
        <v>0</v>
      </c>
      <c r="R164" s="40">
        <f t="shared" si="59"/>
        <v>1</v>
      </c>
      <c r="S164" s="40">
        <f t="shared" si="60"/>
        <v>1</v>
      </c>
      <c r="T164" s="40">
        <f t="shared" si="61"/>
        <v>1</v>
      </c>
      <c r="U164" s="40">
        <f t="shared" si="62"/>
        <v>1</v>
      </c>
      <c r="V164" s="40" t="str">
        <f t="shared" si="63"/>
        <v>NO</v>
      </c>
      <c r="W164" s="40">
        <f t="shared" si="64"/>
        <v>1</v>
      </c>
      <c r="X164" s="40">
        <f t="shared" si="65"/>
        <v>0</v>
      </c>
      <c r="Y164" s="61">
        <f t="shared" si="54"/>
        <v>6</v>
      </c>
      <c r="Z164">
        <v>0</v>
      </c>
      <c r="AA164" s="12" t="str">
        <f t="shared" si="55"/>
        <v>no</v>
      </c>
    </row>
    <row r="165" spans="1:27" x14ac:dyDescent="0.2">
      <c r="M165" s="2" t="s">
        <v>80</v>
      </c>
      <c r="O165" s="40">
        <f t="shared" si="56"/>
        <v>0</v>
      </c>
      <c r="P165" s="40" t="str">
        <f t="shared" si="57"/>
        <v>NO</v>
      </c>
      <c r="Q165" s="40">
        <f t="shared" si="58"/>
        <v>0</v>
      </c>
      <c r="R165" s="40" t="str">
        <f t="shared" si="59"/>
        <v>NO</v>
      </c>
      <c r="S165" s="40" t="str">
        <f t="shared" si="60"/>
        <v>NO</v>
      </c>
      <c r="T165" s="40">
        <f t="shared" si="61"/>
        <v>0</v>
      </c>
      <c r="U165" s="40" t="str">
        <f t="shared" si="62"/>
        <v>NO</v>
      </c>
      <c r="V165" s="40" t="str">
        <f t="shared" si="63"/>
        <v>NO</v>
      </c>
      <c r="W165" s="40">
        <f t="shared" si="64"/>
        <v>0</v>
      </c>
      <c r="X165" s="40" t="str">
        <f t="shared" si="65"/>
        <v>NO</v>
      </c>
      <c r="Y165" s="61">
        <f t="shared" si="54"/>
        <v>0</v>
      </c>
      <c r="Z165">
        <v>2</v>
      </c>
      <c r="AA165" s="12" t="str">
        <f t="shared" si="55"/>
        <v>no</v>
      </c>
    </row>
    <row r="166" spans="1:27" x14ac:dyDescent="0.2">
      <c r="A166" s="2" t="s">
        <v>49</v>
      </c>
      <c r="B166" s="2" t="s">
        <v>55</v>
      </c>
      <c r="C166" s="2">
        <v>2</v>
      </c>
      <c r="D166" s="2" t="s">
        <v>95</v>
      </c>
      <c r="E166" s="2" t="s">
        <v>57</v>
      </c>
      <c r="F166" s="2" t="s">
        <v>52</v>
      </c>
      <c r="G166" s="2" t="s">
        <v>58</v>
      </c>
      <c r="H166" s="2" t="s">
        <v>89</v>
      </c>
      <c r="I166" s="2" t="s">
        <v>136</v>
      </c>
      <c r="J166" s="2" t="s">
        <v>49</v>
      </c>
      <c r="K166" s="2" t="s">
        <v>61</v>
      </c>
      <c r="M166" s="2" t="s">
        <v>80</v>
      </c>
      <c r="O166" s="40">
        <f t="shared" si="56"/>
        <v>1</v>
      </c>
      <c r="P166" s="40">
        <f t="shared" si="57"/>
        <v>2</v>
      </c>
      <c r="Q166" s="40">
        <f t="shared" si="58"/>
        <v>0</v>
      </c>
      <c r="R166" s="40">
        <f t="shared" si="59"/>
        <v>1</v>
      </c>
      <c r="S166" s="40">
        <f t="shared" si="60"/>
        <v>0</v>
      </c>
      <c r="T166" s="40">
        <f t="shared" si="61"/>
        <v>0</v>
      </c>
      <c r="U166" s="40">
        <f t="shared" si="62"/>
        <v>1</v>
      </c>
      <c r="V166" s="40">
        <f t="shared" si="63"/>
        <v>2</v>
      </c>
      <c r="W166" s="40">
        <f t="shared" si="64"/>
        <v>1</v>
      </c>
      <c r="X166" s="40">
        <f t="shared" si="65"/>
        <v>0</v>
      </c>
      <c r="Y166" s="61">
        <f t="shared" si="54"/>
        <v>8</v>
      </c>
      <c r="Z166">
        <v>1</v>
      </c>
      <c r="AA166" s="12" t="str">
        <f t="shared" si="55"/>
        <v>no</v>
      </c>
    </row>
    <row r="167" spans="1:27" x14ac:dyDescent="0.2">
      <c r="M167" s="2" t="s">
        <v>80</v>
      </c>
      <c r="O167" s="40">
        <f t="shared" si="56"/>
        <v>0</v>
      </c>
      <c r="P167" s="40" t="str">
        <f t="shared" si="57"/>
        <v>NO</v>
      </c>
      <c r="Q167" s="40">
        <f t="shared" si="58"/>
        <v>0</v>
      </c>
      <c r="R167" s="40" t="str">
        <f t="shared" si="59"/>
        <v>NO</v>
      </c>
      <c r="S167" s="40" t="str">
        <f t="shared" si="60"/>
        <v>NO</v>
      </c>
      <c r="T167" s="40">
        <f t="shared" si="61"/>
        <v>0</v>
      </c>
      <c r="U167" s="40" t="str">
        <f t="shared" si="62"/>
        <v>NO</v>
      </c>
      <c r="V167" s="40" t="str">
        <f t="shared" si="63"/>
        <v>NO</v>
      </c>
      <c r="W167" s="40">
        <f t="shared" si="64"/>
        <v>0</v>
      </c>
      <c r="X167" s="40" t="str">
        <f t="shared" si="65"/>
        <v>NO</v>
      </c>
      <c r="Y167" s="61">
        <f t="shared" si="54"/>
        <v>0</v>
      </c>
      <c r="Z167">
        <v>5</v>
      </c>
      <c r="AA167" s="12" t="str">
        <f t="shared" si="55"/>
        <v>no</v>
      </c>
    </row>
    <row r="168" spans="1:27" x14ac:dyDescent="0.2">
      <c r="A168" s="2" t="s">
        <v>49</v>
      </c>
      <c r="B168" s="2" t="s">
        <v>72</v>
      </c>
      <c r="C168" s="2">
        <v>1</v>
      </c>
      <c r="D168" s="2" t="s">
        <v>73</v>
      </c>
      <c r="E168" s="2" t="s">
        <v>57</v>
      </c>
      <c r="F168" s="2" t="s">
        <v>52</v>
      </c>
      <c r="G168" s="2" t="s">
        <v>75</v>
      </c>
      <c r="H168" s="2" t="s">
        <v>54</v>
      </c>
      <c r="I168" s="2" t="s">
        <v>163</v>
      </c>
      <c r="J168" s="2" t="s">
        <v>49</v>
      </c>
      <c r="K168" s="2" t="s">
        <v>61</v>
      </c>
      <c r="M168" s="2" t="s">
        <v>106</v>
      </c>
      <c r="O168" s="40">
        <f t="shared" si="56"/>
        <v>1</v>
      </c>
      <c r="P168" s="40">
        <f t="shared" si="57"/>
        <v>1</v>
      </c>
      <c r="Q168" s="40">
        <f t="shared" si="58"/>
        <v>0</v>
      </c>
      <c r="R168" s="40">
        <f t="shared" si="59"/>
        <v>2</v>
      </c>
      <c r="S168" s="40">
        <f t="shared" si="60"/>
        <v>0</v>
      </c>
      <c r="T168" s="40">
        <f t="shared" si="61"/>
        <v>0</v>
      </c>
      <c r="U168" s="40">
        <f t="shared" si="62"/>
        <v>2</v>
      </c>
      <c r="V168" s="40">
        <f t="shared" si="63"/>
        <v>1</v>
      </c>
      <c r="W168" s="40">
        <f t="shared" si="64"/>
        <v>1</v>
      </c>
      <c r="X168" s="40">
        <f t="shared" si="65"/>
        <v>0</v>
      </c>
      <c r="Y168" s="61">
        <f t="shared" si="54"/>
        <v>8</v>
      </c>
      <c r="Z168">
        <v>2</v>
      </c>
      <c r="AA168" s="12" t="str">
        <f t="shared" si="55"/>
        <v>no</v>
      </c>
    </row>
    <row r="169" spans="1:27" x14ac:dyDescent="0.2">
      <c r="A169" s="2" t="s">
        <v>52</v>
      </c>
      <c r="B169" s="2" t="s">
        <v>121</v>
      </c>
      <c r="C169" s="2">
        <v>1</v>
      </c>
      <c r="D169" s="2" t="s">
        <v>88</v>
      </c>
      <c r="E169" s="2" t="s">
        <v>74</v>
      </c>
      <c r="F169" s="2" t="s">
        <v>52</v>
      </c>
      <c r="G169" s="2" t="s">
        <v>58</v>
      </c>
      <c r="H169" s="2" t="s">
        <v>59</v>
      </c>
      <c r="I169" s="2" t="s">
        <v>60</v>
      </c>
      <c r="J169" s="2" t="s">
        <v>52</v>
      </c>
      <c r="K169" s="2" t="s">
        <v>61</v>
      </c>
      <c r="M169" s="2" t="s">
        <v>106</v>
      </c>
      <c r="O169" s="40">
        <f t="shared" si="56"/>
        <v>0</v>
      </c>
      <c r="P169" s="40">
        <f t="shared" si="57"/>
        <v>0</v>
      </c>
      <c r="Q169" s="40">
        <f t="shared" si="58"/>
        <v>0</v>
      </c>
      <c r="R169" s="40">
        <f t="shared" si="59"/>
        <v>0</v>
      </c>
      <c r="S169" s="40">
        <f t="shared" si="60"/>
        <v>-1</v>
      </c>
      <c r="T169" s="40">
        <f t="shared" si="61"/>
        <v>0</v>
      </c>
      <c r="U169" s="40">
        <f t="shared" si="62"/>
        <v>0</v>
      </c>
      <c r="V169" s="40">
        <f t="shared" si="63"/>
        <v>0</v>
      </c>
      <c r="W169" s="40">
        <f t="shared" si="64"/>
        <v>0</v>
      </c>
      <c r="X169" s="40">
        <f t="shared" si="65"/>
        <v>0</v>
      </c>
      <c r="Y169" s="61">
        <f t="shared" si="54"/>
        <v>-1</v>
      </c>
      <c r="Z169">
        <v>2</v>
      </c>
      <c r="AA169" s="12" t="str">
        <f t="shared" si="55"/>
        <v>no</v>
      </c>
    </row>
    <row r="170" spans="1:27" x14ac:dyDescent="0.2">
      <c r="A170" s="2" t="s">
        <v>49</v>
      </c>
      <c r="B170" s="2" t="s">
        <v>72</v>
      </c>
      <c r="C170" s="2">
        <v>2</v>
      </c>
      <c r="D170" s="2" t="s">
        <v>167</v>
      </c>
      <c r="E170" s="2" t="s">
        <v>74</v>
      </c>
      <c r="F170" s="2" t="s">
        <v>52</v>
      </c>
      <c r="G170" s="2" t="s">
        <v>58</v>
      </c>
      <c r="H170" s="2" t="s">
        <v>54</v>
      </c>
      <c r="I170" s="2" t="s">
        <v>60</v>
      </c>
      <c r="J170" s="2" t="s">
        <v>49</v>
      </c>
      <c r="K170" s="2" t="s">
        <v>61</v>
      </c>
      <c r="M170" s="2" t="s">
        <v>106</v>
      </c>
      <c r="O170" s="40">
        <f t="shared" si="56"/>
        <v>1</v>
      </c>
      <c r="P170" s="40">
        <f t="shared" si="57"/>
        <v>1</v>
      </c>
      <c r="Q170" s="40">
        <f t="shared" si="58"/>
        <v>0</v>
      </c>
      <c r="R170" s="40">
        <f t="shared" si="59"/>
        <v>-1</v>
      </c>
      <c r="S170" s="40">
        <f t="shared" si="60"/>
        <v>-1</v>
      </c>
      <c r="T170" s="40">
        <f t="shared" si="61"/>
        <v>0</v>
      </c>
      <c r="U170" s="40">
        <f t="shared" si="62"/>
        <v>2</v>
      </c>
      <c r="V170" s="40">
        <f t="shared" si="63"/>
        <v>0</v>
      </c>
      <c r="W170" s="40">
        <f t="shared" si="64"/>
        <v>1</v>
      </c>
      <c r="X170" s="40">
        <f t="shared" si="65"/>
        <v>0</v>
      </c>
      <c r="Y170" s="61">
        <f t="shared" si="54"/>
        <v>3</v>
      </c>
      <c r="Z170">
        <v>5</v>
      </c>
      <c r="AA170" s="12" t="str">
        <f t="shared" si="55"/>
        <v>no</v>
      </c>
    </row>
    <row r="171" spans="1:27" x14ac:dyDescent="0.2">
      <c r="A171" s="2" t="s">
        <v>49</v>
      </c>
      <c r="B171" s="2" t="s">
        <v>103</v>
      </c>
      <c r="C171" s="2">
        <v>1</v>
      </c>
      <c r="D171" s="2" t="s">
        <v>88</v>
      </c>
      <c r="E171" s="2" t="s">
        <v>57</v>
      </c>
      <c r="F171" s="2" t="s">
        <v>52</v>
      </c>
      <c r="G171" s="2" t="s">
        <v>58</v>
      </c>
      <c r="H171" s="2" t="s">
        <v>59</v>
      </c>
      <c r="I171" s="2" t="s">
        <v>163</v>
      </c>
      <c r="J171" s="2" t="s">
        <v>49</v>
      </c>
      <c r="K171" s="2" t="s">
        <v>90</v>
      </c>
      <c r="M171" s="2" t="s">
        <v>106</v>
      </c>
      <c r="O171" s="40">
        <f t="shared" si="56"/>
        <v>1</v>
      </c>
      <c r="P171" s="40" t="str">
        <f t="shared" si="57"/>
        <v>-1</v>
      </c>
      <c r="Q171" s="40">
        <f t="shared" si="58"/>
        <v>0</v>
      </c>
      <c r="R171" s="40">
        <f t="shared" si="59"/>
        <v>0</v>
      </c>
      <c r="S171" s="40">
        <f t="shared" si="60"/>
        <v>0</v>
      </c>
      <c r="T171" s="40">
        <f t="shared" si="61"/>
        <v>0</v>
      </c>
      <c r="U171" s="40">
        <f t="shared" si="62"/>
        <v>0</v>
      </c>
      <c r="V171" s="40">
        <f t="shared" si="63"/>
        <v>1</v>
      </c>
      <c r="W171" s="40">
        <f t="shared" si="64"/>
        <v>1</v>
      </c>
      <c r="X171" s="40">
        <f t="shared" si="65"/>
        <v>0</v>
      </c>
      <c r="Y171" s="61">
        <f t="shared" si="54"/>
        <v>3</v>
      </c>
      <c r="Z171">
        <v>3</v>
      </c>
      <c r="AA171" s="12" t="str">
        <f t="shared" si="55"/>
        <v>no</v>
      </c>
    </row>
    <row r="172" spans="1:27" x14ac:dyDescent="0.2">
      <c r="E172" s="2" t="s">
        <v>57</v>
      </c>
      <c r="F172" s="2" t="s">
        <v>52</v>
      </c>
      <c r="G172" s="2" t="s">
        <v>75</v>
      </c>
      <c r="H172" s="2" t="s">
        <v>59</v>
      </c>
      <c r="I172" s="2" t="s">
        <v>96</v>
      </c>
      <c r="J172" s="2" t="s">
        <v>52</v>
      </c>
      <c r="K172" s="2" t="s">
        <v>61</v>
      </c>
      <c r="M172" s="2" t="s">
        <v>106</v>
      </c>
      <c r="O172" s="40">
        <f t="shared" si="56"/>
        <v>0</v>
      </c>
      <c r="P172" s="40" t="str">
        <f t="shared" si="57"/>
        <v>NO</v>
      </c>
      <c r="Q172" s="40">
        <f t="shared" si="58"/>
        <v>0</v>
      </c>
      <c r="R172" s="40" t="str">
        <f t="shared" si="59"/>
        <v>NO</v>
      </c>
      <c r="S172" s="40">
        <f t="shared" si="60"/>
        <v>0</v>
      </c>
      <c r="T172" s="40">
        <f t="shared" si="61"/>
        <v>0</v>
      </c>
      <c r="U172" s="40">
        <f t="shared" si="62"/>
        <v>0</v>
      </c>
      <c r="V172" s="40">
        <f t="shared" si="63"/>
        <v>1</v>
      </c>
      <c r="W172" s="40">
        <f t="shared" si="64"/>
        <v>0</v>
      </c>
      <c r="X172" s="40">
        <f t="shared" si="65"/>
        <v>0</v>
      </c>
      <c r="Y172" s="61">
        <f t="shared" si="54"/>
        <v>1</v>
      </c>
      <c r="Z172">
        <v>3</v>
      </c>
      <c r="AA172" s="12" t="str">
        <f t="shared" si="55"/>
        <v>no</v>
      </c>
    </row>
    <row r="173" spans="1:27" x14ac:dyDescent="0.2">
      <c r="A173" s="2" t="s">
        <v>49</v>
      </c>
      <c r="B173" s="2" t="s">
        <v>72</v>
      </c>
      <c r="C173" s="2">
        <v>1</v>
      </c>
      <c r="D173" s="2" t="s">
        <v>95</v>
      </c>
      <c r="E173" s="2" t="s">
        <v>57</v>
      </c>
      <c r="F173" s="2" t="s">
        <v>52</v>
      </c>
      <c r="G173" s="2" t="s">
        <v>58</v>
      </c>
      <c r="H173" s="2" t="s">
        <v>59</v>
      </c>
      <c r="I173" s="2" t="s">
        <v>279</v>
      </c>
      <c r="J173" s="2" t="s">
        <v>52</v>
      </c>
      <c r="K173" s="2" t="s">
        <v>61</v>
      </c>
      <c r="M173" s="2" t="s">
        <v>65</v>
      </c>
      <c r="O173" s="40">
        <f t="shared" si="56"/>
        <v>1</v>
      </c>
      <c r="P173" s="40">
        <f t="shared" si="57"/>
        <v>1</v>
      </c>
      <c r="Q173" s="40">
        <f t="shared" si="58"/>
        <v>0</v>
      </c>
      <c r="R173" s="40">
        <f t="shared" si="59"/>
        <v>1</v>
      </c>
      <c r="S173" s="40">
        <f t="shared" si="60"/>
        <v>0</v>
      </c>
      <c r="T173" s="40">
        <f t="shared" si="61"/>
        <v>0</v>
      </c>
      <c r="U173" s="40">
        <f t="shared" si="62"/>
        <v>0</v>
      </c>
      <c r="V173" s="40">
        <f t="shared" si="63"/>
        <v>1</v>
      </c>
      <c r="W173" s="40">
        <f t="shared" si="64"/>
        <v>0</v>
      </c>
      <c r="X173" s="40">
        <f t="shared" si="65"/>
        <v>0</v>
      </c>
      <c r="Y173" s="61">
        <f t="shared" si="54"/>
        <v>4</v>
      </c>
      <c r="Z173">
        <v>2</v>
      </c>
      <c r="AA173" s="12" t="str">
        <f t="shared" si="55"/>
        <v>no</v>
      </c>
    </row>
    <row r="174" spans="1:27" x14ac:dyDescent="0.2">
      <c r="A174" s="2" t="s">
        <v>49</v>
      </c>
      <c r="B174" s="2" t="s">
        <v>72</v>
      </c>
      <c r="C174" s="2">
        <v>4</v>
      </c>
      <c r="D174" s="2" t="s">
        <v>95</v>
      </c>
      <c r="E174" s="2" t="s">
        <v>131</v>
      </c>
      <c r="F174" s="2" t="s">
        <v>52</v>
      </c>
      <c r="G174" s="2" t="s">
        <v>58</v>
      </c>
      <c r="H174" s="2" t="s">
        <v>59</v>
      </c>
      <c r="I174" s="2" t="s">
        <v>60</v>
      </c>
      <c r="J174" s="2" t="s">
        <v>52</v>
      </c>
      <c r="K174" s="2" t="s">
        <v>90</v>
      </c>
      <c r="M174" s="2" t="s">
        <v>80</v>
      </c>
      <c r="O174" s="40">
        <f t="shared" si="56"/>
        <v>1</v>
      </c>
      <c r="P174" s="40">
        <f t="shared" si="57"/>
        <v>1</v>
      </c>
      <c r="Q174" s="40">
        <f t="shared" si="58"/>
        <v>1</v>
      </c>
      <c r="R174" s="40">
        <f t="shared" si="59"/>
        <v>1</v>
      </c>
      <c r="S174" s="40">
        <f t="shared" si="60"/>
        <v>1</v>
      </c>
      <c r="T174" s="40">
        <f t="shared" si="61"/>
        <v>0</v>
      </c>
      <c r="U174" s="40">
        <f t="shared" si="62"/>
        <v>0</v>
      </c>
      <c r="V174" s="40">
        <f t="shared" si="63"/>
        <v>0</v>
      </c>
      <c r="W174" s="40">
        <f t="shared" si="64"/>
        <v>0</v>
      </c>
      <c r="X174" s="40">
        <f t="shared" si="65"/>
        <v>0</v>
      </c>
      <c r="Y174" s="61">
        <f t="shared" si="54"/>
        <v>5</v>
      </c>
      <c r="Z174">
        <v>0</v>
      </c>
      <c r="AA174" s="12" t="str">
        <f t="shared" si="55"/>
        <v>no</v>
      </c>
    </row>
    <row r="175" spans="1:27" x14ac:dyDescent="0.2">
      <c r="A175" s="2" t="s">
        <v>49</v>
      </c>
      <c r="B175" s="2" t="s">
        <v>72</v>
      </c>
      <c r="D175" s="2" t="s">
        <v>56</v>
      </c>
      <c r="E175" s="2" t="s">
        <v>57</v>
      </c>
      <c r="F175" s="2" t="s">
        <v>52</v>
      </c>
      <c r="G175" s="2" t="s">
        <v>58</v>
      </c>
      <c r="H175" s="2" t="s">
        <v>89</v>
      </c>
      <c r="I175" s="2" t="s">
        <v>365</v>
      </c>
      <c r="J175" s="2" t="s">
        <v>49</v>
      </c>
      <c r="K175" s="2" t="s">
        <v>61</v>
      </c>
      <c r="M175" s="2" t="s">
        <v>80</v>
      </c>
      <c r="O175" s="40">
        <f t="shared" si="56"/>
        <v>1</v>
      </c>
      <c r="P175" s="40">
        <f t="shared" si="57"/>
        <v>1</v>
      </c>
      <c r="Q175" s="40">
        <f t="shared" si="58"/>
        <v>0</v>
      </c>
      <c r="R175" s="40">
        <f t="shared" si="59"/>
        <v>3</v>
      </c>
      <c r="S175" s="40">
        <f t="shared" si="60"/>
        <v>0</v>
      </c>
      <c r="T175" s="40">
        <f t="shared" si="61"/>
        <v>0</v>
      </c>
      <c r="U175" s="40">
        <f t="shared" si="62"/>
        <v>1</v>
      </c>
      <c r="V175" s="40">
        <f t="shared" si="63"/>
        <v>2</v>
      </c>
      <c r="W175" s="40">
        <f t="shared" si="64"/>
        <v>1</v>
      </c>
      <c r="X175" s="40">
        <f t="shared" si="65"/>
        <v>0</v>
      </c>
      <c r="Y175" s="61">
        <f t="shared" si="54"/>
        <v>9</v>
      </c>
      <c r="Z175">
        <v>1</v>
      </c>
      <c r="AA175" s="12" t="str">
        <f t="shared" si="55"/>
        <v>no</v>
      </c>
    </row>
    <row r="178" spans="6:27" ht="162" x14ac:dyDescent="0.25">
      <c r="AA178" s="63" t="s">
        <v>420</v>
      </c>
    </row>
    <row r="189" spans="6:27" x14ac:dyDescent="0.25">
      <c r="F189" t="s">
        <v>380</v>
      </c>
      <c r="G189" t="s">
        <v>404</v>
      </c>
    </row>
    <row r="190" spans="6:27" x14ac:dyDescent="0.25">
      <c r="F190" s="8" t="s">
        <v>148</v>
      </c>
      <c r="G190" s="36">
        <v>5</v>
      </c>
    </row>
    <row r="191" spans="6:27" x14ac:dyDescent="0.25">
      <c r="F191" s="8" t="s">
        <v>103</v>
      </c>
      <c r="G191" s="36">
        <v>30</v>
      </c>
    </row>
    <row r="192" spans="6:27" x14ac:dyDescent="0.25">
      <c r="F192" s="8" t="s">
        <v>55</v>
      </c>
      <c r="G192" s="36">
        <v>33</v>
      </c>
    </row>
    <row r="193" spans="1:12" x14ac:dyDescent="0.25">
      <c r="F193" s="8" t="s">
        <v>72</v>
      </c>
      <c r="G193" s="36">
        <v>56</v>
      </c>
    </row>
    <row r="194" spans="1:12" x14ac:dyDescent="0.25">
      <c r="F194" s="8" t="s">
        <v>381</v>
      </c>
      <c r="G194" s="36">
        <v>124</v>
      </c>
    </row>
    <row r="197" spans="1:12" ht="18" x14ac:dyDescent="0.25">
      <c r="G197" s="48" t="s">
        <v>405</v>
      </c>
    </row>
    <row r="198" spans="1:12" ht="72" x14ac:dyDescent="0.25">
      <c r="G198" s="49" t="s">
        <v>406</v>
      </c>
      <c r="J198" s="56" t="s">
        <v>410</v>
      </c>
      <c r="K198" s="56" t="s">
        <v>411</v>
      </c>
    </row>
    <row r="199" spans="1:12" x14ac:dyDescent="0.25">
      <c r="J199" s="53" t="s">
        <v>279</v>
      </c>
      <c r="K199" s="54">
        <v>62</v>
      </c>
    </row>
    <row r="200" spans="1:12" x14ac:dyDescent="0.25">
      <c r="J200" s="53" t="s">
        <v>122</v>
      </c>
      <c r="K200" s="54">
        <v>39</v>
      </c>
    </row>
    <row r="201" spans="1:12" x14ac:dyDescent="0.25">
      <c r="J201" s="55" t="s">
        <v>96</v>
      </c>
      <c r="K201" s="54">
        <v>113</v>
      </c>
    </row>
    <row r="202" spans="1:12" x14ac:dyDescent="0.25">
      <c r="J202" s="53" t="s">
        <v>60</v>
      </c>
      <c r="K202" s="54">
        <v>71</v>
      </c>
    </row>
    <row r="203" spans="1:12" x14ac:dyDescent="0.25">
      <c r="J203" s="54"/>
      <c r="K203" s="54"/>
    </row>
    <row r="204" spans="1:12" ht="23.25" x14ac:dyDescent="0.35">
      <c r="A204" s="51" t="s">
        <v>407</v>
      </c>
    </row>
    <row r="205" spans="1:12" ht="40.5" x14ac:dyDescent="0.3">
      <c r="F205" t="s">
        <v>380</v>
      </c>
      <c r="G205" t="s">
        <v>408</v>
      </c>
      <c r="J205" s="57" t="s">
        <v>412</v>
      </c>
    </row>
    <row r="206" spans="1:12" ht="40.5" x14ac:dyDescent="0.3">
      <c r="F206" s="8" t="s">
        <v>56</v>
      </c>
      <c r="G206" s="36">
        <v>27</v>
      </c>
      <c r="J206" s="57" t="s">
        <v>413</v>
      </c>
    </row>
    <row r="207" spans="1:12" x14ac:dyDescent="0.25">
      <c r="F207" s="8" t="s">
        <v>95</v>
      </c>
      <c r="G207" s="36">
        <v>44</v>
      </c>
    </row>
    <row r="208" spans="1:12" x14ac:dyDescent="0.25">
      <c r="F208" s="8" t="s">
        <v>167</v>
      </c>
      <c r="G208" s="36">
        <v>9</v>
      </c>
      <c r="L208"/>
    </row>
    <row r="209" spans="6:12" x14ac:dyDescent="0.25">
      <c r="F209" s="8" t="s">
        <v>73</v>
      </c>
      <c r="G209" s="36">
        <v>36</v>
      </c>
      <c r="J209" s="8"/>
      <c r="K209" s="36"/>
      <c r="L209"/>
    </row>
    <row r="210" spans="6:12" x14ac:dyDescent="0.25">
      <c r="F210" s="8" t="s">
        <v>88</v>
      </c>
      <c r="G210" s="36">
        <v>41</v>
      </c>
      <c r="J210" s="37"/>
      <c r="K210" s="36"/>
      <c r="L210"/>
    </row>
    <row r="211" spans="6:12" x14ac:dyDescent="0.25">
      <c r="F211" s="8" t="s">
        <v>381</v>
      </c>
      <c r="G211" s="36">
        <v>157</v>
      </c>
      <c r="J211" s="8"/>
      <c r="K211" s="36"/>
      <c r="L211"/>
    </row>
    <row r="212" spans="6:12" x14ac:dyDescent="0.25">
      <c r="J212" s="37"/>
      <c r="K212" s="36"/>
      <c r="L212"/>
    </row>
    <row r="213" spans="6:12" x14ac:dyDescent="0.25">
      <c r="J213" s="8"/>
      <c r="K213" s="36"/>
      <c r="L213"/>
    </row>
    <row r="214" spans="6:12" ht="18" x14ac:dyDescent="0.25">
      <c r="G214" s="52" t="s">
        <v>409</v>
      </c>
      <c r="J214" s="37"/>
      <c r="K214" s="36"/>
      <c r="L214"/>
    </row>
    <row r="215" spans="6:12" x14ac:dyDescent="0.25">
      <c r="J215" s="8"/>
      <c r="K215" s="36"/>
      <c r="L215"/>
    </row>
    <row r="216" spans="6:12" x14ac:dyDescent="0.25">
      <c r="J216" s="37"/>
      <c r="K216" s="36"/>
      <c r="L216"/>
    </row>
    <row r="217" spans="6:12" x14ac:dyDescent="0.25">
      <c r="J217" s="8"/>
      <c r="K217" s="36"/>
      <c r="L217"/>
    </row>
    <row r="218" spans="6:12" x14ac:dyDescent="0.25">
      <c r="L218"/>
    </row>
    <row r="219" spans="6:12" x14ac:dyDescent="0.25">
      <c r="L219"/>
    </row>
    <row r="220" spans="6:12" x14ac:dyDescent="0.25">
      <c r="L220"/>
    </row>
    <row r="221" spans="6:12" x14ac:dyDescent="0.25">
      <c r="L221"/>
    </row>
    <row r="222" spans="6:12" x14ac:dyDescent="0.25">
      <c r="L222"/>
    </row>
    <row r="223" spans="6:12" x14ac:dyDescent="0.25">
      <c r="L223"/>
    </row>
    <row r="224" spans="6:12" x14ac:dyDescent="0.25">
      <c r="L224"/>
    </row>
    <row r="225" spans="12:12" x14ac:dyDescent="0.25">
      <c r="L225"/>
    </row>
  </sheetData>
  <pageMargins left="0.7" right="0.7" top="0.75" bottom="0.75" header="0.3" footer="0.3"/>
  <pageSetup paperSize="0" orientation="portrait" horizontalDpi="0" verticalDpi="0" copies="0"/>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H200"/>
  <sheetViews>
    <sheetView topLeftCell="B154" workbookViewId="0">
      <selection activeCell="B183" sqref="B183"/>
    </sheetView>
  </sheetViews>
  <sheetFormatPr defaultRowHeight="12.75" x14ac:dyDescent="0.2"/>
  <cols>
    <col min="1" max="1" width="13.85546875" style="40" customWidth="1"/>
    <col min="2" max="2" width="71.5703125" style="40" customWidth="1"/>
    <col min="3" max="3" width="17" style="12" customWidth="1"/>
    <col min="4" max="4" width="22.28515625" style="12" customWidth="1"/>
    <col min="5" max="5" width="68.85546875" style="12" customWidth="1"/>
    <col min="6" max="6" width="17" style="10" bestFit="1" customWidth="1"/>
    <col min="7" max="7" width="11.7109375" customWidth="1"/>
    <col min="8" max="8" width="21.5703125" customWidth="1"/>
  </cols>
  <sheetData>
    <row r="1" spans="1:8" ht="220.5" x14ac:dyDescent="0.2">
      <c r="A1" s="38" t="s">
        <v>3</v>
      </c>
      <c r="B1" s="38" t="s">
        <v>4</v>
      </c>
      <c r="C1" s="38" t="s">
        <v>15</v>
      </c>
      <c r="D1" s="38" t="s">
        <v>19</v>
      </c>
      <c r="E1" s="38" t="s">
        <v>20</v>
      </c>
      <c r="G1" s="4" t="s">
        <v>41</v>
      </c>
      <c r="H1" s="4" t="s">
        <v>44</v>
      </c>
    </row>
    <row r="2" spans="1:8" x14ac:dyDescent="0.2">
      <c r="A2" s="39" t="s">
        <v>49</v>
      </c>
      <c r="B2" s="39">
        <v>1</v>
      </c>
      <c r="C2" s="11">
        <v>3</v>
      </c>
      <c r="D2" s="11" t="s">
        <v>54</v>
      </c>
      <c r="E2" s="11" t="s">
        <v>49</v>
      </c>
      <c r="G2" s="2" t="s">
        <v>62</v>
      </c>
      <c r="H2" s="2" t="s">
        <v>65</v>
      </c>
    </row>
    <row r="3" spans="1:8" x14ac:dyDescent="0.2">
      <c r="A3" s="39" t="s">
        <v>49</v>
      </c>
      <c r="B3" s="39">
        <v>1</v>
      </c>
      <c r="C3" s="11">
        <v>4</v>
      </c>
      <c r="D3" s="11" t="s">
        <v>59</v>
      </c>
      <c r="E3" s="11" t="s">
        <v>52</v>
      </c>
      <c r="G3" s="2" t="s">
        <v>77</v>
      </c>
      <c r="H3" s="2" t="s">
        <v>80</v>
      </c>
    </row>
    <row r="4" spans="1:8" x14ac:dyDescent="0.2">
      <c r="A4" s="39" t="s">
        <v>49</v>
      </c>
      <c r="B4" s="39">
        <v>3</v>
      </c>
      <c r="C4" s="11">
        <v>5</v>
      </c>
      <c r="D4" s="11" t="s">
        <v>85</v>
      </c>
      <c r="E4" s="11" t="s">
        <v>49</v>
      </c>
      <c r="G4" s="2" t="s">
        <v>91</v>
      </c>
      <c r="H4" s="2" t="s">
        <v>80</v>
      </c>
    </row>
    <row r="5" spans="1:8" x14ac:dyDescent="0.2">
      <c r="A5" s="39" t="s">
        <v>52</v>
      </c>
      <c r="B5" s="39">
        <v>4</v>
      </c>
      <c r="C5" s="11">
        <v>4</v>
      </c>
      <c r="D5" s="11" t="s">
        <v>85</v>
      </c>
      <c r="E5" s="11" t="s">
        <v>52</v>
      </c>
      <c r="G5" s="2" t="s">
        <v>77</v>
      </c>
      <c r="H5" s="2" t="s">
        <v>80</v>
      </c>
    </row>
    <row r="6" spans="1:8" x14ac:dyDescent="0.2">
      <c r="A6" s="39" t="s">
        <v>49</v>
      </c>
      <c r="B6" s="39">
        <v>5</v>
      </c>
      <c r="C6" s="11">
        <v>7</v>
      </c>
      <c r="D6" s="11" t="s">
        <v>54</v>
      </c>
      <c r="E6" s="11" t="s">
        <v>49</v>
      </c>
      <c r="G6" s="2" t="s">
        <v>77</v>
      </c>
      <c r="H6" s="2" t="s">
        <v>106</v>
      </c>
    </row>
    <row r="7" spans="1:8" x14ac:dyDescent="0.2">
      <c r="A7" s="39" t="s">
        <v>52</v>
      </c>
      <c r="B7" s="39">
        <v>4</v>
      </c>
      <c r="C7" s="11">
        <v>1</v>
      </c>
      <c r="D7" s="11" t="s">
        <v>59</v>
      </c>
      <c r="E7" s="11" t="s">
        <v>52</v>
      </c>
      <c r="G7" s="2" t="s">
        <v>62</v>
      </c>
      <c r="H7" s="2" t="s">
        <v>65</v>
      </c>
    </row>
    <row r="8" spans="1:8" x14ac:dyDescent="0.2">
      <c r="A8" s="39" t="s">
        <v>49</v>
      </c>
      <c r="B8" s="39">
        <v>4</v>
      </c>
      <c r="C8" s="11">
        <v>3</v>
      </c>
      <c r="D8" s="11" t="s">
        <v>59</v>
      </c>
      <c r="E8" s="11" t="s">
        <v>52</v>
      </c>
      <c r="G8" s="2" t="s">
        <v>77</v>
      </c>
      <c r="H8" s="2" t="s">
        <v>106</v>
      </c>
    </row>
    <row r="9" spans="1:8" x14ac:dyDescent="0.2">
      <c r="A9" s="39" t="s">
        <v>49</v>
      </c>
      <c r="B9" s="39">
        <v>5</v>
      </c>
      <c r="C9" s="11">
        <v>1</v>
      </c>
      <c r="D9" s="11" t="s">
        <v>85</v>
      </c>
      <c r="E9" s="11" t="s">
        <v>49</v>
      </c>
      <c r="G9" s="2" t="s">
        <v>77</v>
      </c>
      <c r="H9" s="2" t="s">
        <v>80</v>
      </c>
    </row>
    <row r="10" spans="1:8" x14ac:dyDescent="0.2">
      <c r="A10" s="39" t="s">
        <v>49</v>
      </c>
      <c r="B10" s="39">
        <v>2</v>
      </c>
      <c r="C10" s="11">
        <v>1</v>
      </c>
      <c r="D10" s="11" t="s">
        <v>59</v>
      </c>
      <c r="E10" s="11" t="s">
        <v>49</v>
      </c>
      <c r="G10" s="2" t="s">
        <v>77</v>
      </c>
      <c r="H10" s="2" t="s">
        <v>80</v>
      </c>
    </row>
    <row r="11" spans="1:8" x14ac:dyDescent="0.2">
      <c r="A11" s="39" t="s">
        <v>52</v>
      </c>
      <c r="B11" s="39">
        <v>3</v>
      </c>
      <c r="C11" s="11">
        <v>3</v>
      </c>
      <c r="D11" s="11" t="s">
        <v>54</v>
      </c>
      <c r="E11" s="11" t="s">
        <v>49</v>
      </c>
      <c r="G11" s="2" t="s">
        <v>77</v>
      </c>
      <c r="H11" s="2" t="s">
        <v>80</v>
      </c>
    </row>
    <row r="12" spans="1:8" x14ac:dyDescent="0.2">
      <c r="A12" s="39" t="s">
        <v>52</v>
      </c>
      <c r="B12" s="39">
        <v>3</v>
      </c>
      <c r="C12" s="11">
        <v>2</v>
      </c>
      <c r="D12" s="11" t="s">
        <v>54</v>
      </c>
      <c r="E12" s="11" t="s">
        <v>49</v>
      </c>
      <c r="G12" s="2" t="s">
        <v>128</v>
      </c>
      <c r="H12" s="2" t="s">
        <v>65</v>
      </c>
    </row>
    <row r="13" spans="1:8" x14ac:dyDescent="0.2">
      <c r="A13" s="39" t="s">
        <v>49</v>
      </c>
      <c r="B13" s="39">
        <v>3</v>
      </c>
      <c r="C13" s="11">
        <v>6</v>
      </c>
      <c r="D13" s="11" t="s">
        <v>85</v>
      </c>
      <c r="E13" s="11" t="s">
        <v>49</v>
      </c>
      <c r="G13" s="2" t="s">
        <v>77</v>
      </c>
      <c r="H13" s="2" t="s">
        <v>80</v>
      </c>
    </row>
    <row r="14" spans="1:8" x14ac:dyDescent="0.2">
      <c r="A14" s="39" t="s">
        <v>49</v>
      </c>
      <c r="B14" s="39">
        <v>3</v>
      </c>
      <c r="C14" s="11">
        <v>2</v>
      </c>
      <c r="D14" s="11" t="s">
        <v>85</v>
      </c>
      <c r="E14" s="11" t="s">
        <v>49</v>
      </c>
      <c r="G14" s="2" t="s">
        <v>77</v>
      </c>
      <c r="H14" s="2" t="s">
        <v>80</v>
      </c>
    </row>
    <row r="15" spans="1:8" x14ac:dyDescent="0.2">
      <c r="A15" s="39" t="s">
        <v>49</v>
      </c>
      <c r="B15" s="39">
        <v>3</v>
      </c>
      <c r="C15" s="11">
        <v>1</v>
      </c>
      <c r="D15" s="11" t="s">
        <v>54</v>
      </c>
      <c r="E15" s="11" t="s">
        <v>49</v>
      </c>
      <c r="G15" s="2" t="s">
        <v>77</v>
      </c>
      <c r="H15" s="2" t="s">
        <v>80</v>
      </c>
    </row>
    <row r="16" spans="1:8" x14ac:dyDescent="0.2">
      <c r="A16" s="39" t="s">
        <v>52</v>
      </c>
      <c r="B16" s="39">
        <v>4</v>
      </c>
      <c r="C16" s="11">
        <v>3</v>
      </c>
      <c r="D16" s="11" t="s">
        <v>85</v>
      </c>
      <c r="E16" s="11" t="s">
        <v>49</v>
      </c>
      <c r="G16" s="2" t="s">
        <v>128</v>
      </c>
      <c r="H16" s="2" t="s">
        <v>65</v>
      </c>
    </row>
    <row r="17" spans="1:8" x14ac:dyDescent="0.2">
      <c r="A17" s="39" t="s">
        <v>52</v>
      </c>
      <c r="B17" s="39">
        <v>2</v>
      </c>
      <c r="C17" s="11">
        <v>2</v>
      </c>
      <c r="D17" s="11" t="s">
        <v>85</v>
      </c>
      <c r="E17" s="11" t="s">
        <v>52</v>
      </c>
      <c r="G17" s="2" t="s">
        <v>62</v>
      </c>
      <c r="H17" s="2" t="s">
        <v>65</v>
      </c>
    </row>
    <row r="18" spans="1:8" x14ac:dyDescent="0.2">
      <c r="A18" s="39" t="s">
        <v>52</v>
      </c>
      <c r="B18" s="39">
        <v>4</v>
      </c>
      <c r="C18" s="11">
        <v>1</v>
      </c>
      <c r="D18" s="11" t="s">
        <v>85</v>
      </c>
      <c r="E18" s="11" t="s">
        <v>49</v>
      </c>
      <c r="G18" s="2" t="s">
        <v>77</v>
      </c>
      <c r="H18" s="2" t="s">
        <v>80</v>
      </c>
    </row>
    <row r="19" spans="1:8" x14ac:dyDescent="0.2">
      <c r="A19" s="39" t="s">
        <v>49</v>
      </c>
      <c r="B19" s="39">
        <v>2</v>
      </c>
      <c r="C19" s="11">
        <v>1</v>
      </c>
      <c r="D19" s="11" t="s">
        <v>59</v>
      </c>
      <c r="E19" s="11" t="s">
        <v>52</v>
      </c>
      <c r="G19" s="2" t="s">
        <v>77</v>
      </c>
      <c r="H19" s="2" t="s">
        <v>80</v>
      </c>
    </row>
    <row r="20" spans="1:8" x14ac:dyDescent="0.2">
      <c r="A20" s="39" t="s">
        <v>49</v>
      </c>
      <c r="B20" s="39">
        <v>3</v>
      </c>
      <c r="C20" s="11">
        <v>4</v>
      </c>
      <c r="D20" s="11" t="s">
        <v>54</v>
      </c>
      <c r="E20" s="11" t="s">
        <v>52</v>
      </c>
      <c r="G20" s="2" t="s">
        <v>91</v>
      </c>
      <c r="H20" s="2" t="s">
        <v>80</v>
      </c>
    </row>
    <row r="21" spans="1:8" x14ac:dyDescent="0.2">
      <c r="A21" s="39" t="s">
        <v>52</v>
      </c>
      <c r="B21" s="39">
        <v>3</v>
      </c>
      <c r="C21" s="11">
        <v>7</v>
      </c>
      <c r="D21" s="11" t="s">
        <v>54</v>
      </c>
      <c r="E21" s="11" t="s">
        <v>49</v>
      </c>
      <c r="G21" s="2" t="s">
        <v>77</v>
      </c>
      <c r="H21" s="2" t="s">
        <v>106</v>
      </c>
    </row>
    <row r="22" spans="1:8" x14ac:dyDescent="0.2">
      <c r="A22" s="39" t="s">
        <v>52</v>
      </c>
      <c r="B22" s="39">
        <v>2</v>
      </c>
      <c r="C22" s="11">
        <v>1</v>
      </c>
      <c r="D22" s="11" t="s">
        <v>59</v>
      </c>
      <c r="E22" s="11" t="s">
        <v>49</v>
      </c>
      <c r="G22" s="2" t="s">
        <v>91</v>
      </c>
      <c r="H22" s="2" t="s">
        <v>80</v>
      </c>
    </row>
    <row r="23" spans="1:8" x14ac:dyDescent="0.2">
      <c r="A23" s="39" t="s">
        <v>52</v>
      </c>
      <c r="B23" s="39">
        <v>2</v>
      </c>
      <c r="C23" s="11">
        <v>2</v>
      </c>
      <c r="D23" s="11" t="s">
        <v>59</v>
      </c>
      <c r="E23" s="11" t="s">
        <v>52</v>
      </c>
      <c r="G23" s="2" t="s">
        <v>91</v>
      </c>
      <c r="H23" s="2" t="s">
        <v>80</v>
      </c>
    </row>
    <row r="24" spans="1:8" x14ac:dyDescent="0.2">
      <c r="A24" s="39" t="s">
        <v>52</v>
      </c>
      <c r="B24" s="39">
        <v>3</v>
      </c>
      <c r="C24" s="11">
        <v>2</v>
      </c>
      <c r="D24" s="11" t="s">
        <v>59</v>
      </c>
      <c r="E24" s="11" t="s">
        <v>49</v>
      </c>
      <c r="G24" s="2" t="s">
        <v>77</v>
      </c>
      <c r="H24" s="2" t="s">
        <v>80</v>
      </c>
    </row>
    <row r="25" spans="1:8" x14ac:dyDescent="0.2">
      <c r="A25" s="39" t="s">
        <v>49</v>
      </c>
      <c r="B25" s="39">
        <v>2</v>
      </c>
      <c r="C25" s="11">
        <v>3</v>
      </c>
      <c r="D25" s="11" t="s">
        <v>59</v>
      </c>
      <c r="E25" s="11" t="s">
        <v>52</v>
      </c>
      <c r="G25" s="2" t="s">
        <v>91</v>
      </c>
      <c r="H25" s="2" t="s">
        <v>80</v>
      </c>
    </row>
    <row r="26" spans="1:8" x14ac:dyDescent="0.2">
      <c r="A26" s="39" t="s">
        <v>52</v>
      </c>
      <c r="B26" s="39">
        <v>1</v>
      </c>
      <c r="C26" s="11">
        <v>2</v>
      </c>
      <c r="D26" s="11" t="s">
        <v>85</v>
      </c>
      <c r="E26" s="11" t="s">
        <v>49</v>
      </c>
      <c r="G26" s="2" t="s">
        <v>169</v>
      </c>
      <c r="H26" s="2" t="s">
        <v>65</v>
      </c>
    </row>
    <row r="27" spans="1:8" x14ac:dyDescent="0.2">
      <c r="A27" s="39" t="s">
        <v>52</v>
      </c>
      <c r="B27" s="39">
        <v>0</v>
      </c>
      <c r="C27" s="11">
        <v>1</v>
      </c>
      <c r="D27" s="11" t="s">
        <v>59</v>
      </c>
      <c r="E27" s="11" t="s">
        <v>52</v>
      </c>
      <c r="G27" s="2" t="s">
        <v>91</v>
      </c>
      <c r="H27" s="2" t="s">
        <v>80</v>
      </c>
    </row>
    <row r="28" spans="1:8" x14ac:dyDescent="0.2">
      <c r="A28" s="39" t="s">
        <v>49</v>
      </c>
      <c r="B28" s="39">
        <v>3</v>
      </c>
      <c r="C28" s="11">
        <v>1</v>
      </c>
      <c r="D28" s="11" t="s">
        <v>59</v>
      </c>
      <c r="E28" s="11" t="s">
        <v>49</v>
      </c>
      <c r="G28" s="2" t="s">
        <v>91</v>
      </c>
      <c r="H28" s="2" t="s">
        <v>80</v>
      </c>
    </row>
    <row r="29" spans="1:8" x14ac:dyDescent="0.2">
      <c r="A29" s="39" t="s">
        <v>52</v>
      </c>
      <c r="B29" s="39">
        <v>0</v>
      </c>
      <c r="C29" s="11">
        <v>1</v>
      </c>
      <c r="D29" s="11" t="s">
        <v>177</v>
      </c>
      <c r="E29" s="11" t="s">
        <v>49</v>
      </c>
      <c r="G29" s="2" t="s">
        <v>77</v>
      </c>
      <c r="H29" s="2" t="s">
        <v>80</v>
      </c>
    </row>
    <row r="30" spans="1:8" x14ac:dyDescent="0.2">
      <c r="A30" s="39" t="s">
        <v>49</v>
      </c>
      <c r="B30" s="39">
        <v>5</v>
      </c>
      <c r="C30" s="11">
        <v>10</v>
      </c>
      <c r="D30" s="11" t="s">
        <v>59</v>
      </c>
      <c r="E30" s="11" t="s">
        <v>49</v>
      </c>
      <c r="G30" s="2" t="s">
        <v>169</v>
      </c>
      <c r="H30" s="2" t="s">
        <v>65</v>
      </c>
    </row>
    <row r="31" spans="1:8" x14ac:dyDescent="0.2">
      <c r="A31" s="39" t="s">
        <v>52</v>
      </c>
      <c r="B31" s="39">
        <v>1</v>
      </c>
      <c r="C31" s="11">
        <v>3</v>
      </c>
      <c r="D31" s="11" t="s">
        <v>85</v>
      </c>
      <c r="E31" s="11" t="s">
        <v>49</v>
      </c>
      <c r="G31" s="2" t="s">
        <v>62</v>
      </c>
      <c r="H31" s="2" t="s">
        <v>106</v>
      </c>
    </row>
    <row r="32" spans="1:8" x14ac:dyDescent="0.2">
      <c r="A32" s="39" t="s">
        <v>49</v>
      </c>
      <c r="B32" s="39">
        <v>3</v>
      </c>
      <c r="C32" s="11">
        <v>1</v>
      </c>
      <c r="D32" s="11" t="s">
        <v>59</v>
      </c>
      <c r="E32" s="11" t="s">
        <v>49</v>
      </c>
      <c r="G32" s="2" t="s">
        <v>91</v>
      </c>
      <c r="H32" s="2" t="s">
        <v>80</v>
      </c>
    </row>
    <row r="33" spans="1:8" x14ac:dyDescent="0.2">
      <c r="A33" s="39" t="s">
        <v>52</v>
      </c>
      <c r="B33" s="39">
        <v>3</v>
      </c>
      <c r="C33" s="11">
        <v>2</v>
      </c>
      <c r="D33" s="11" t="s">
        <v>59</v>
      </c>
      <c r="E33" s="11" t="s">
        <v>49</v>
      </c>
      <c r="G33" s="2" t="s">
        <v>77</v>
      </c>
      <c r="H33" s="2" t="s">
        <v>80</v>
      </c>
    </row>
    <row r="34" spans="1:8" x14ac:dyDescent="0.2">
      <c r="A34" s="39" t="s">
        <v>49</v>
      </c>
      <c r="B34" s="39">
        <v>3</v>
      </c>
      <c r="C34" s="11">
        <v>1</v>
      </c>
      <c r="D34" s="11" t="s">
        <v>177</v>
      </c>
      <c r="E34" s="11" t="s">
        <v>49</v>
      </c>
      <c r="G34" s="2" t="s">
        <v>77</v>
      </c>
      <c r="H34" s="2" t="s">
        <v>80</v>
      </c>
    </row>
    <row r="35" spans="1:8" x14ac:dyDescent="0.2">
      <c r="A35" s="39" t="s">
        <v>52</v>
      </c>
      <c r="B35" s="39">
        <v>4</v>
      </c>
      <c r="C35" s="11">
        <v>2</v>
      </c>
      <c r="D35" s="11" t="s">
        <v>85</v>
      </c>
      <c r="E35" s="11" t="s">
        <v>49</v>
      </c>
      <c r="G35" s="2" t="s">
        <v>91</v>
      </c>
      <c r="H35" s="2" t="s">
        <v>80</v>
      </c>
    </row>
    <row r="36" spans="1:8" x14ac:dyDescent="0.2">
      <c r="A36" s="39" t="s">
        <v>49</v>
      </c>
      <c r="B36" s="39">
        <v>3</v>
      </c>
      <c r="C36" s="11">
        <v>2</v>
      </c>
      <c r="D36" s="11" t="s">
        <v>59</v>
      </c>
      <c r="E36" s="11" t="s">
        <v>49</v>
      </c>
      <c r="G36" s="2" t="s">
        <v>128</v>
      </c>
      <c r="H36" s="2" t="s">
        <v>65</v>
      </c>
    </row>
    <row r="37" spans="1:8" x14ac:dyDescent="0.2">
      <c r="A37" s="39" t="s">
        <v>52</v>
      </c>
      <c r="B37" s="39">
        <v>1</v>
      </c>
      <c r="C37" s="11">
        <v>1</v>
      </c>
      <c r="D37" s="11" t="s">
        <v>59</v>
      </c>
      <c r="E37" s="11" t="s">
        <v>49</v>
      </c>
      <c r="G37" s="2" t="s">
        <v>128</v>
      </c>
      <c r="H37" s="2" t="s">
        <v>106</v>
      </c>
    </row>
    <row r="38" spans="1:8" x14ac:dyDescent="0.2">
      <c r="A38" s="39" t="s">
        <v>52</v>
      </c>
      <c r="B38" s="39">
        <v>3</v>
      </c>
      <c r="C38" s="11">
        <v>1</v>
      </c>
      <c r="D38" s="11" t="s">
        <v>177</v>
      </c>
      <c r="E38" s="11" t="s">
        <v>49</v>
      </c>
      <c r="G38" s="2" t="s">
        <v>77</v>
      </c>
      <c r="H38" s="2" t="s">
        <v>80</v>
      </c>
    </row>
    <row r="39" spans="1:8" x14ac:dyDescent="0.2">
      <c r="A39" s="39" t="s">
        <v>52</v>
      </c>
      <c r="B39" s="39">
        <v>3</v>
      </c>
      <c r="C39" s="11">
        <v>5</v>
      </c>
      <c r="D39" s="11" t="s">
        <v>177</v>
      </c>
      <c r="E39" s="11" t="s">
        <v>52</v>
      </c>
      <c r="G39" s="2" t="s">
        <v>77</v>
      </c>
      <c r="H39" s="2" t="s">
        <v>80</v>
      </c>
    </row>
    <row r="40" spans="1:8" x14ac:dyDescent="0.2">
      <c r="A40" s="39" t="s">
        <v>52</v>
      </c>
      <c r="B40" s="39">
        <v>3</v>
      </c>
      <c r="C40" s="11">
        <v>2</v>
      </c>
      <c r="D40" s="11" t="s">
        <v>54</v>
      </c>
      <c r="E40" s="11" t="s">
        <v>49</v>
      </c>
      <c r="G40" s="2" t="s">
        <v>77</v>
      </c>
      <c r="H40" s="2" t="s">
        <v>80</v>
      </c>
    </row>
    <row r="41" spans="1:8" x14ac:dyDescent="0.2">
      <c r="A41" s="39" t="s">
        <v>52</v>
      </c>
      <c r="B41" s="39">
        <v>2</v>
      </c>
      <c r="C41" s="11">
        <v>2</v>
      </c>
      <c r="D41" s="11" t="s">
        <v>85</v>
      </c>
      <c r="E41" s="11" t="s">
        <v>49</v>
      </c>
      <c r="G41" s="2" t="s">
        <v>128</v>
      </c>
      <c r="H41" s="2" t="s">
        <v>65</v>
      </c>
    </row>
    <row r="42" spans="1:8" x14ac:dyDescent="0.2">
      <c r="A42" s="39" t="s">
        <v>49</v>
      </c>
      <c r="B42" s="39">
        <v>4</v>
      </c>
      <c r="C42" s="11">
        <v>2</v>
      </c>
      <c r="D42" s="11" t="s">
        <v>54</v>
      </c>
      <c r="E42" s="11" t="s">
        <v>49</v>
      </c>
      <c r="G42" s="2" t="s">
        <v>77</v>
      </c>
      <c r="H42" s="2" t="s">
        <v>80</v>
      </c>
    </row>
    <row r="43" spans="1:8" x14ac:dyDescent="0.2">
      <c r="A43" s="39" t="s">
        <v>49</v>
      </c>
      <c r="B43" s="39">
        <v>4</v>
      </c>
      <c r="C43" s="11">
        <v>2</v>
      </c>
      <c r="D43" s="11" t="s">
        <v>54</v>
      </c>
      <c r="E43" s="11" t="s">
        <v>49</v>
      </c>
      <c r="G43" s="2" t="s">
        <v>77</v>
      </c>
      <c r="H43" s="2" t="s">
        <v>65</v>
      </c>
    </row>
    <row r="44" spans="1:8" x14ac:dyDescent="0.2">
      <c r="A44" s="39" t="s">
        <v>52</v>
      </c>
      <c r="B44" s="39">
        <v>2</v>
      </c>
      <c r="C44" s="11">
        <v>4</v>
      </c>
      <c r="D44" s="11" t="s">
        <v>85</v>
      </c>
      <c r="E44" s="11" t="s">
        <v>49</v>
      </c>
      <c r="G44" s="2" t="s">
        <v>91</v>
      </c>
      <c r="H44" s="2" t="s">
        <v>80</v>
      </c>
    </row>
    <row r="45" spans="1:8" x14ac:dyDescent="0.2">
      <c r="A45" s="39" t="s">
        <v>49</v>
      </c>
      <c r="B45" s="39">
        <v>4</v>
      </c>
      <c r="C45" s="11">
        <v>1</v>
      </c>
      <c r="D45" s="11" t="s">
        <v>54</v>
      </c>
      <c r="E45" s="11" t="s">
        <v>49</v>
      </c>
      <c r="G45" s="2" t="s">
        <v>77</v>
      </c>
      <c r="H45" s="2" t="s">
        <v>80</v>
      </c>
    </row>
    <row r="46" spans="1:8" x14ac:dyDescent="0.2">
      <c r="A46" s="39" t="s">
        <v>52</v>
      </c>
      <c r="B46" s="39">
        <v>3</v>
      </c>
      <c r="C46" s="11">
        <v>2</v>
      </c>
      <c r="D46" s="11" t="s">
        <v>59</v>
      </c>
      <c r="E46" s="11" t="s">
        <v>49</v>
      </c>
      <c r="G46" s="2" t="s">
        <v>62</v>
      </c>
      <c r="H46" s="2" t="s">
        <v>65</v>
      </c>
    </row>
    <row r="47" spans="1:8" x14ac:dyDescent="0.2">
      <c r="A47" s="39" t="s">
        <v>52</v>
      </c>
      <c r="B47" s="39">
        <v>4</v>
      </c>
      <c r="C47" s="11">
        <v>5</v>
      </c>
      <c r="D47" s="11" t="s">
        <v>177</v>
      </c>
      <c r="E47" s="11" t="s">
        <v>49</v>
      </c>
      <c r="G47" s="2" t="s">
        <v>91</v>
      </c>
      <c r="H47" s="2" t="s">
        <v>80</v>
      </c>
    </row>
    <row r="48" spans="1:8" x14ac:dyDescent="0.2">
      <c r="A48" s="39" t="s">
        <v>52</v>
      </c>
      <c r="B48" s="39">
        <v>2</v>
      </c>
      <c r="C48" s="11">
        <v>1</v>
      </c>
      <c r="D48" s="11" t="s">
        <v>59</v>
      </c>
      <c r="E48" s="11" t="s">
        <v>52</v>
      </c>
      <c r="G48" s="2" t="s">
        <v>91</v>
      </c>
      <c r="H48" s="2" t="s">
        <v>80</v>
      </c>
    </row>
    <row r="49" spans="1:8" x14ac:dyDescent="0.2">
      <c r="A49" s="39" t="s">
        <v>52</v>
      </c>
      <c r="B49" s="39">
        <v>3</v>
      </c>
      <c r="C49" s="11">
        <v>1</v>
      </c>
      <c r="D49" s="11" t="s">
        <v>85</v>
      </c>
      <c r="E49" s="11" t="s">
        <v>49</v>
      </c>
      <c r="G49" s="2" t="s">
        <v>77</v>
      </c>
      <c r="H49" s="2" t="s">
        <v>80</v>
      </c>
    </row>
    <row r="50" spans="1:8" x14ac:dyDescent="0.2">
      <c r="A50" s="39" t="s">
        <v>52</v>
      </c>
      <c r="B50" s="39">
        <v>3</v>
      </c>
      <c r="C50" s="11">
        <v>4</v>
      </c>
      <c r="D50" s="11" t="s">
        <v>85</v>
      </c>
      <c r="E50" s="11" t="s">
        <v>49</v>
      </c>
      <c r="G50" s="2" t="s">
        <v>128</v>
      </c>
      <c r="H50" s="2" t="s">
        <v>65</v>
      </c>
    </row>
    <row r="51" spans="1:8" x14ac:dyDescent="0.2">
      <c r="A51" s="39" t="s">
        <v>52</v>
      </c>
      <c r="B51" s="39">
        <v>3</v>
      </c>
      <c r="C51" s="11">
        <v>7</v>
      </c>
      <c r="D51" s="11" t="s">
        <v>54</v>
      </c>
      <c r="E51" s="11" t="s">
        <v>49</v>
      </c>
      <c r="G51" s="2" t="s">
        <v>77</v>
      </c>
      <c r="H51" s="2" t="s">
        <v>80</v>
      </c>
    </row>
    <row r="52" spans="1:8" x14ac:dyDescent="0.2">
      <c r="A52" s="39" t="s">
        <v>52</v>
      </c>
      <c r="B52" s="39">
        <v>5</v>
      </c>
      <c r="C52" s="11">
        <v>1</v>
      </c>
      <c r="D52" s="11" t="s">
        <v>85</v>
      </c>
      <c r="E52" s="11" t="s">
        <v>49</v>
      </c>
      <c r="G52" s="2" t="s">
        <v>128</v>
      </c>
      <c r="H52" s="2" t="s">
        <v>80</v>
      </c>
    </row>
    <row r="53" spans="1:8" x14ac:dyDescent="0.2">
      <c r="A53" s="39" t="s">
        <v>49</v>
      </c>
      <c r="B53" s="39">
        <v>5</v>
      </c>
      <c r="C53" s="11">
        <v>2</v>
      </c>
      <c r="D53" s="11" t="s">
        <v>177</v>
      </c>
      <c r="E53" s="11" t="s">
        <v>52</v>
      </c>
      <c r="G53" s="2" t="s">
        <v>91</v>
      </c>
      <c r="H53" s="2" t="s">
        <v>80</v>
      </c>
    </row>
    <row r="54" spans="1:8" x14ac:dyDescent="0.2">
      <c r="A54" s="39" t="s">
        <v>49</v>
      </c>
      <c r="B54" s="39">
        <v>5</v>
      </c>
      <c r="C54" s="11">
        <v>2</v>
      </c>
      <c r="D54" s="11" t="s">
        <v>177</v>
      </c>
      <c r="E54" s="11" t="s">
        <v>49</v>
      </c>
      <c r="G54" s="2" t="s">
        <v>91</v>
      </c>
      <c r="H54" s="2" t="s">
        <v>80</v>
      </c>
    </row>
    <row r="55" spans="1:8" x14ac:dyDescent="0.2">
      <c r="A55" s="39" t="s">
        <v>52</v>
      </c>
      <c r="B55" s="39">
        <v>4</v>
      </c>
      <c r="C55" s="11">
        <v>3</v>
      </c>
      <c r="D55" s="11" t="s">
        <v>85</v>
      </c>
      <c r="E55" s="11" t="s">
        <v>52</v>
      </c>
      <c r="G55" s="2" t="s">
        <v>62</v>
      </c>
      <c r="H55" s="2" t="s">
        <v>65</v>
      </c>
    </row>
    <row r="56" spans="1:8" x14ac:dyDescent="0.2">
      <c r="A56" s="39" t="s">
        <v>52</v>
      </c>
      <c r="B56" s="39">
        <v>3</v>
      </c>
      <c r="C56" s="11">
        <v>2</v>
      </c>
      <c r="D56" s="11" t="s">
        <v>54</v>
      </c>
      <c r="E56" s="11" t="s">
        <v>52</v>
      </c>
      <c r="G56" s="2" t="s">
        <v>77</v>
      </c>
      <c r="H56" s="2" t="s">
        <v>65</v>
      </c>
    </row>
    <row r="57" spans="1:8" x14ac:dyDescent="0.2">
      <c r="A57" s="39" t="s">
        <v>52</v>
      </c>
      <c r="B57" s="39">
        <v>2</v>
      </c>
      <c r="C57" s="11">
        <v>9</v>
      </c>
      <c r="D57" s="11" t="s">
        <v>54</v>
      </c>
      <c r="E57" s="11" t="s">
        <v>49</v>
      </c>
      <c r="G57" s="2" t="s">
        <v>128</v>
      </c>
      <c r="H57" s="2" t="s">
        <v>106</v>
      </c>
    </row>
    <row r="58" spans="1:8" x14ac:dyDescent="0.2">
      <c r="A58" s="39" t="s">
        <v>49</v>
      </c>
      <c r="B58" s="39">
        <v>5</v>
      </c>
      <c r="C58" s="11">
        <v>1</v>
      </c>
      <c r="D58" s="11" t="s">
        <v>177</v>
      </c>
      <c r="E58" s="11" t="s">
        <v>49</v>
      </c>
      <c r="G58" s="2" t="s">
        <v>91</v>
      </c>
      <c r="H58" s="2" t="s">
        <v>80</v>
      </c>
    </row>
    <row r="59" spans="1:8" x14ac:dyDescent="0.2">
      <c r="A59" s="39" t="s">
        <v>52</v>
      </c>
      <c r="B59" s="39">
        <v>0</v>
      </c>
      <c r="C59" s="11">
        <v>1</v>
      </c>
      <c r="D59" s="11" t="s">
        <v>59</v>
      </c>
      <c r="E59" s="11" t="s">
        <v>52</v>
      </c>
      <c r="G59" s="2" t="s">
        <v>77</v>
      </c>
      <c r="H59" s="2" t="s">
        <v>80</v>
      </c>
    </row>
    <row r="60" spans="1:8" x14ac:dyDescent="0.2">
      <c r="B60" s="39">
        <v>5</v>
      </c>
      <c r="C60" s="11">
        <v>4</v>
      </c>
      <c r="D60" s="11" t="s">
        <v>54</v>
      </c>
      <c r="E60" s="11" t="s">
        <v>49</v>
      </c>
      <c r="G60" s="2" t="s">
        <v>169</v>
      </c>
      <c r="H60" s="2" t="s">
        <v>65</v>
      </c>
    </row>
    <row r="61" spans="1:8" x14ac:dyDescent="0.2">
      <c r="A61" s="39" t="s">
        <v>49</v>
      </c>
      <c r="B61" s="39">
        <v>5</v>
      </c>
      <c r="C61" s="11">
        <v>2</v>
      </c>
      <c r="D61" s="11" t="s">
        <v>59</v>
      </c>
      <c r="E61" s="11" t="s">
        <v>49</v>
      </c>
      <c r="G61" s="2" t="s">
        <v>169</v>
      </c>
      <c r="H61" s="2" t="s">
        <v>106</v>
      </c>
    </row>
    <row r="62" spans="1:8" x14ac:dyDescent="0.2">
      <c r="A62" s="39" t="s">
        <v>49</v>
      </c>
      <c r="B62" s="39">
        <v>3</v>
      </c>
      <c r="C62" s="11">
        <v>4</v>
      </c>
      <c r="D62" s="11" t="s">
        <v>85</v>
      </c>
      <c r="E62" s="11" t="s">
        <v>49</v>
      </c>
      <c r="G62" s="2" t="s">
        <v>91</v>
      </c>
      <c r="H62" s="2" t="s">
        <v>80</v>
      </c>
    </row>
    <row r="63" spans="1:8" x14ac:dyDescent="0.2">
      <c r="A63" s="39" t="s">
        <v>49</v>
      </c>
      <c r="B63" s="39">
        <v>2</v>
      </c>
      <c r="C63" s="11">
        <v>1</v>
      </c>
      <c r="D63" s="11" t="s">
        <v>59</v>
      </c>
      <c r="E63" s="11" t="s">
        <v>49</v>
      </c>
      <c r="G63" s="2" t="s">
        <v>91</v>
      </c>
      <c r="H63" s="2" t="s">
        <v>80</v>
      </c>
    </row>
    <row r="64" spans="1:8" x14ac:dyDescent="0.2">
      <c r="A64" s="39" t="s">
        <v>49</v>
      </c>
      <c r="B64" s="39">
        <v>2</v>
      </c>
      <c r="C64" s="11">
        <v>2</v>
      </c>
      <c r="D64" s="11" t="s">
        <v>85</v>
      </c>
      <c r="E64" s="11" t="s">
        <v>49</v>
      </c>
      <c r="G64" s="2" t="s">
        <v>128</v>
      </c>
      <c r="H64" s="2" t="s">
        <v>65</v>
      </c>
    </row>
    <row r="65" spans="1:8" x14ac:dyDescent="0.2">
      <c r="A65" s="39" t="s">
        <v>49</v>
      </c>
      <c r="B65" s="39">
        <v>5</v>
      </c>
      <c r="C65" s="11">
        <v>8</v>
      </c>
      <c r="D65" s="11" t="s">
        <v>54</v>
      </c>
      <c r="E65" s="11" t="s">
        <v>49</v>
      </c>
      <c r="G65" s="2" t="s">
        <v>128</v>
      </c>
      <c r="H65" s="2" t="s">
        <v>106</v>
      </c>
    </row>
    <row r="66" spans="1:8" x14ac:dyDescent="0.2">
      <c r="A66" s="39" t="s">
        <v>52</v>
      </c>
      <c r="B66" s="39">
        <v>4</v>
      </c>
      <c r="C66" s="11">
        <v>1</v>
      </c>
      <c r="D66" s="11" t="s">
        <v>85</v>
      </c>
      <c r="E66" s="11" t="s">
        <v>52</v>
      </c>
      <c r="G66" s="2" t="s">
        <v>77</v>
      </c>
      <c r="H66" s="2" t="s">
        <v>80</v>
      </c>
    </row>
    <row r="67" spans="1:8" x14ac:dyDescent="0.2">
      <c r="A67" s="39" t="s">
        <v>52</v>
      </c>
      <c r="B67" s="39">
        <v>1</v>
      </c>
      <c r="C67" s="11">
        <v>2</v>
      </c>
      <c r="D67" s="11" t="s">
        <v>59</v>
      </c>
      <c r="E67" s="11" t="s">
        <v>49</v>
      </c>
      <c r="G67" s="2" t="s">
        <v>77</v>
      </c>
      <c r="H67" s="2" t="s">
        <v>65</v>
      </c>
    </row>
    <row r="68" spans="1:8" x14ac:dyDescent="0.2">
      <c r="A68" s="39" t="s">
        <v>52</v>
      </c>
      <c r="B68" s="39">
        <v>3</v>
      </c>
      <c r="C68" s="11">
        <v>4</v>
      </c>
      <c r="D68" s="11" t="s">
        <v>85</v>
      </c>
      <c r="E68" s="11" t="s">
        <v>49</v>
      </c>
      <c r="G68" s="2" t="s">
        <v>91</v>
      </c>
      <c r="H68" s="2" t="s">
        <v>80</v>
      </c>
    </row>
    <row r="69" spans="1:8" x14ac:dyDescent="0.2">
      <c r="A69" s="39" t="s">
        <v>49</v>
      </c>
      <c r="B69" s="39">
        <v>5</v>
      </c>
      <c r="C69" s="11">
        <v>5</v>
      </c>
      <c r="D69" s="11" t="s">
        <v>54</v>
      </c>
      <c r="E69" s="11" t="s">
        <v>52</v>
      </c>
      <c r="G69" s="2" t="s">
        <v>77</v>
      </c>
      <c r="H69" s="2" t="s">
        <v>80</v>
      </c>
    </row>
    <row r="70" spans="1:8" x14ac:dyDescent="0.2">
      <c r="A70" s="39" t="s">
        <v>52</v>
      </c>
      <c r="B70" s="39">
        <v>1</v>
      </c>
      <c r="C70" s="11">
        <v>2</v>
      </c>
      <c r="D70" s="11" t="s">
        <v>59</v>
      </c>
      <c r="E70" s="11" t="s">
        <v>49</v>
      </c>
      <c r="G70" s="2" t="s">
        <v>77</v>
      </c>
      <c r="H70" s="2" t="s">
        <v>106</v>
      </c>
    </row>
    <row r="71" spans="1:8" x14ac:dyDescent="0.2">
      <c r="A71" s="39" t="s">
        <v>52</v>
      </c>
      <c r="B71" s="39">
        <v>0</v>
      </c>
      <c r="C71" s="11">
        <v>5</v>
      </c>
      <c r="D71" s="11" t="s">
        <v>85</v>
      </c>
      <c r="E71" s="11" t="s">
        <v>49</v>
      </c>
      <c r="G71" s="2" t="s">
        <v>128</v>
      </c>
      <c r="H71" s="2" t="s">
        <v>80</v>
      </c>
    </row>
    <row r="72" spans="1:8" x14ac:dyDescent="0.2">
      <c r="A72" s="39" t="s">
        <v>52</v>
      </c>
      <c r="B72" s="39">
        <v>2</v>
      </c>
      <c r="C72" s="11">
        <v>2</v>
      </c>
      <c r="D72" s="11" t="s">
        <v>59</v>
      </c>
      <c r="E72" s="11" t="s">
        <v>49</v>
      </c>
      <c r="G72" s="2" t="s">
        <v>128</v>
      </c>
      <c r="H72" s="2" t="s">
        <v>106</v>
      </c>
    </row>
    <row r="73" spans="1:8" x14ac:dyDescent="0.2">
      <c r="A73" s="39" t="s">
        <v>52</v>
      </c>
      <c r="B73" s="39">
        <v>0</v>
      </c>
      <c r="C73" s="11">
        <v>1</v>
      </c>
      <c r="D73" s="11" t="s">
        <v>59</v>
      </c>
      <c r="E73" s="11" t="s">
        <v>52</v>
      </c>
      <c r="G73" s="2" t="s">
        <v>77</v>
      </c>
      <c r="H73" s="2" t="s">
        <v>80</v>
      </c>
    </row>
    <row r="74" spans="1:8" x14ac:dyDescent="0.2">
      <c r="A74" s="39" t="s">
        <v>52</v>
      </c>
      <c r="B74" s="39">
        <v>0</v>
      </c>
      <c r="C74" s="11">
        <v>3</v>
      </c>
      <c r="D74" s="11" t="s">
        <v>85</v>
      </c>
      <c r="E74" s="11" t="s">
        <v>52</v>
      </c>
      <c r="G74" s="2" t="s">
        <v>77</v>
      </c>
      <c r="H74" s="2" t="s">
        <v>80</v>
      </c>
    </row>
    <row r="75" spans="1:8" x14ac:dyDescent="0.2">
      <c r="A75" s="39" t="s">
        <v>49</v>
      </c>
      <c r="B75" s="39">
        <v>2</v>
      </c>
      <c r="C75" s="11">
        <v>1</v>
      </c>
      <c r="D75" s="11" t="s">
        <v>85</v>
      </c>
      <c r="E75" s="11" t="s">
        <v>52</v>
      </c>
      <c r="G75" s="2" t="s">
        <v>91</v>
      </c>
      <c r="H75" s="2" t="s">
        <v>80</v>
      </c>
    </row>
    <row r="76" spans="1:8" x14ac:dyDescent="0.2">
      <c r="A76" s="39" t="s">
        <v>52</v>
      </c>
      <c r="B76" s="39">
        <v>3</v>
      </c>
      <c r="C76" s="11">
        <v>2</v>
      </c>
      <c r="D76" s="11" t="s">
        <v>54</v>
      </c>
      <c r="E76" s="11" t="s">
        <v>49</v>
      </c>
      <c r="G76" s="2" t="s">
        <v>77</v>
      </c>
      <c r="H76" s="2" t="s">
        <v>65</v>
      </c>
    </row>
    <row r="77" spans="1:8" x14ac:dyDescent="0.2">
      <c r="A77" s="39" t="s">
        <v>49</v>
      </c>
      <c r="B77" s="39">
        <v>2</v>
      </c>
      <c r="C77" s="11">
        <v>3</v>
      </c>
      <c r="D77" s="11" t="s">
        <v>85</v>
      </c>
      <c r="E77" s="11" t="s">
        <v>49</v>
      </c>
      <c r="G77" s="2" t="s">
        <v>128</v>
      </c>
      <c r="H77" s="2" t="s">
        <v>106</v>
      </c>
    </row>
    <row r="78" spans="1:8" x14ac:dyDescent="0.2">
      <c r="A78" s="39" t="s">
        <v>52</v>
      </c>
      <c r="B78" s="39">
        <v>0</v>
      </c>
      <c r="C78" s="11">
        <v>1</v>
      </c>
      <c r="D78" s="11" t="s">
        <v>54</v>
      </c>
      <c r="E78" s="11" t="s">
        <v>52</v>
      </c>
      <c r="G78" s="2" t="s">
        <v>91</v>
      </c>
      <c r="H78" s="2" t="s">
        <v>80</v>
      </c>
    </row>
    <row r="79" spans="1:8" x14ac:dyDescent="0.2">
      <c r="A79" s="39" t="s">
        <v>52</v>
      </c>
      <c r="B79" s="39">
        <v>3</v>
      </c>
      <c r="C79" s="11">
        <v>3</v>
      </c>
      <c r="D79" s="11" t="s">
        <v>59</v>
      </c>
      <c r="E79" s="11" t="s">
        <v>49</v>
      </c>
      <c r="G79" s="2" t="s">
        <v>77</v>
      </c>
      <c r="H79" s="2" t="s">
        <v>80</v>
      </c>
    </row>
    <row r="80" spans="1:8" x14ac:dyDescent="0.2">
      <c r="A80" s="39" t="s">
        <v>49</v>
      </c>
      <c r="B80" s="39">
        <v>3</v>
      </c>
      <c r="C80" s="11">
        <v>1</v>
      </c>
      <c r="D80" s="11" t="s">
        <v>85</v>
      </c>
      <c r="E80" s="11" t="s">
        <v>49</v>
      </c>
      <c r="G80" s="2" t="s">
        <v>91</v>
      </c>
      <c r="H80" s="2" t="s">
        <v>80</v>
      </c>
    </row>
    <row r="81" spans="1:8" x14ac:dyDescent="0.2">
      <c r="A81" s="39" t="s">
        <v>52</v>
      </c>
      <c r="B81" s="39">
        <v>1</v>
      </c>
      <c r="C81" s="11">
        <v>3</v>
      </c>
      <c r="D81" s="11" t="s">
        <v>59</v>
      </c>
      <c r="E81" s="11" t="s">
        <v>52</v>
      </c>
      <c r="G81" s="2" t="s">
        <v>91</v>
      </c>
      <c r="H81" s="2" t="s">
        <v>80</v>
      </c>
    </row>
    <row r="82" spans="1:8" x14ac:dyDescent="0.2">
      <c r="A82" s="39" t="s">
        <v>49</v>
      </c>
      <c r="B82" s="39">
        <v>0</v>
      </c>
      <c r="C82" s="11">
        <v>1</v>
      </c>
      <c r="D82" s="11" t="s">
        <v>59</v>
      </c>
      <c r="E82" s="11" t="s">
        <v>52</v>
      </c>
      <c r="G82" s="2" t="s">
        <v>91</v>
      </c>
      <c r="H82" s="2" t="s">
        <v>80</v>
      </c>
    </row>
    <row r="83" spans="1:8" x14ac:dyDescent="0.2">
      <c r="A83" s="39" t="s">
        <v>49</v>
      </c>
      <c r="B83" s="39">
        <v>0</v>
      </c>
      <c r="C83" s="11">
        <v>2</v>
      </c>
      <c r="D83" s="11" t="s">
        <v>85</v>
      </c>
      <c r="E83" s="11" t="s">
        <v>49</v>
      </c>
      <c r="G83" s="2" t="s">
        <v>62</v>
      </c>
      <c r="H83" s="2" t="s">
        <v>106</v>
      </c>
    </row>
    <row r="84" spans="1:8" x14ac:dyDescent="0.2">
      <c r="A84" s="39" t="s">
        <v>49</v>
      </c>
      <c r="B84" s="39">
        <v>3</v>
      </c>
      <c r="C84" s="11">
        <v>10</v>
      </c>
      <c r="D84" s="11" t="s">
        <v>54</v>
      </c>
      <c r="E84" s="11" t="s">
        <v>49</v>
      </c>
      <c r="G84" s="2" t="s">
        <v>91</v>
      </c>
      <c r="H84" s="2" t="s">
        <v>80</v>
      </c>
    </row>
    <row r="85" spans="1:8" x14ac:dyDescent="0.2">
      <c r="A85" s="39" t="s">
        <v>52</v>
      </c>
      <c r="B85" s="39">
        <v>4</v>
      </c>
      <c r="C85" s="11">
        <v>1</v>
      </c>
      <c r="D85" s="11" t="s">
        <v>54</v>
      </c>
      <c r="E85" s="11" t="s">
        <v>49</v>
      </c>
      <c r="G85" s="2" t="s">
        <v>91</v>
      </c>
      <c r="H85" s="2" t="s">
        <v>80</v>
      </c>
    </row>
    <row r="86" spans="1:8" x14ac:dyDescent="0.2">
      <c r="A86" s="39" t="s">
        <v>52</v>
      </c>
      <c r="B86" s="39">
        <v>0</v>
      </c>
      <c r="C86" s="11">
        <v>1</v>
      </c>
      <c r="D86" s="11" t="s">
        <v>177</v>
      </c>
      <c r="E86" s="11" t="s">
        <v>49</v>
      </c>
      <c r="G86" s="2" t="s">
        <v>91</v>
      </c>
      <c r="H86" s="2" t="s">
        <v>80</v>
      </c>
    </row>
    <row r="87" spans="1:8" x14ac:dyDescent="0.2">
      <c r="A87" s="39" t="s">
        <v>52</v>
      </c>
      <c r="B87" s="39">
        <v>3</v>
      </c>
      <c r="C87" s="11">
        <v>2</v>
      </c>
      <c r="D87" s="11" t="s">
        <v>177</v>
      </c>
      <c r="E87" s="11" t="s">
        <v>52</v>
      </c>
      <c r="G87" s="2" t="s">
        <v>91</v>
      </c>
      <c r="H87" s="2" t="s">
        <v>80</v>
      </c>
    </row>
    <row r="88" spans="1:8" x14ac:dyDescent="0.2">
      <c r="A88" s="39" t="s">
        <v>52</v>
      </c>
      <c r="B88" s="39">
        <v>1</v>
      </c>
      <c r="C88" s="11">
        <v>1</v>
      </c>
      <c r="D88" s="11" t="s">
        <v>85</v>
      </c>
      <c r="E88" s="11" t="s">
        <v>49</v>
      </c>
      <c r="G88" s="2" t="s">
        <v>77</v>
      </c>
      <c r="H88" s="2" t="s">
        <v>80</v>
      </c>
    </row>
    <row r="89" spans="1:8" x14ac:dyDescent="0.2">
      <c r="A89" s="39" t="s">
        <v>49</v>
      </c>
      <c r="B89" s="39">
        <v>3</v>
      </c>
      <c r="C89" s="11">
        <v>1</v>
      </c>
      <c r="D89" s="11" t="s">
        <v>177</v>
      </c>
      <c r="E89" s="11" t="s">
        <v>49</v>
      </c>
      <c r="G89" s="2" t="s">
        <v>91</v>
      </c>
      <c r="H89" s="2" t="s">
        <v>80</v>
      </c>
    </row>
    <row r="90" spans="1:8" x14ac:dyDescent="0.2">
      <c r="A90" s="39" t="s">
        <v>49</v>
      </c>
      <c r="B90" s="39">
        <v>2</v>
      </c>
      <c r="C90" s="11">
        <v>2</v>
      </c>
      <c r="D90" s="11" t="s">
        <v>59</v>
      </c>
      <c r="E90" s="11" t="s">
        <v>49</v>
      </c>
      <c r="G90" s="2" t="s">
        <v>91</v>
      </c>
      <c r="H90" s="2" t="s">
        <v>80</v>
      </c>
    </row>
    <row r="91" spans="1:8" x14ac:dyDescent="0.2">
      <c r="A91" s="39" t="s">
        <v>49</v>
      </c>
      <c r="B91" s="39">
        <v>4</v>
      </c>
      <c r="C91" s="11">
        <v>3</v>
      </c>
      <c r="D91" s="11" t="s">
        <v>85</v>
      </c>
      <c r="E91" s="11" t="s">
        <v>52</v>
      </c>
      <c r="G91" s="2" t="s">
        <v>77</v>
      </c>
      <c r="H91" s="2" t="s">
        <v>80</v>
      </c>
    </row>
    <row r="92" spans="1:8" x14ac:dyDescent="0.2">
      <c r="A92" s="39" t="s">
        <v>52</v>
      </c>
      <c r="B92" s="39">
        <v>0</v>
      </c>
      <c r="C92" s="11">
        <v>1</v>
      </c>
      <c r="D92" s="11" t="s">
        <v>177</v>
      </c>
      <c r="E92" s="11" t="s">
        <v>52</v>
      </c>
      <c r="G92" s="2" t="s">
        <v>77</v>
      </c>
      <c r="H92" s="2" t="s">
        <v>80</v>
      </c>
    </row>
    <row r="93" spans="1:8" x14ac:dyDescent="0.2">
      <c r="A93" s="39" t="s">
        <v>49</v>
      </c>
      <c r="B93" s="39">
        <v>3</v>
      </c>
      <c r="C93" s="11">
        <v>3</v>
      </c>
      <c r="D93" s="11" t="s">
        <v>85</v>
      </c>
      <c r="E93" s="11" t="s">
        <v>49</v>
      </c>
      <c r="G93" s="2" t="s">
        <v>77</v>
      </c>
      <c r="H93" s="2" t="s">
        <v>65</v>
      </c>
    </row>
    <row r="94" spans="1:8" x14ac:dyDescent="0.2">
      <c r="A94" s="39" t="s">
        <v>52</v>
      </c>
      <c r="B94" s="39">
        <v>2</v>
      </c>
      <c r="C94" s="11">
        <v>6</v>
      </c>
      <c r="D94" s="11" t="s">
        <v>85</v>
      </c>
      <c r="E94" s="11" t="s">
        <v>52</v>
      </c>
      <c r="G94" s="2" t="s">
        <v>77</v>
      </c>
      <c r="H94" s="2" t="s">
        <v>80</v>
      </c>
    </row>
    <row r="95" spans="1:8" x14ac:dyDescent="0.2">
      <c r="A95" s="39" t="s">
        <v>49</v>
      </c>
      <c r="B95" s="39">
        <v>2</v>
      </c>
      <c r="C95" s="11">
        <v>1</v>
      </c>
      <c r="D95" s="11" t="s">
        <v>59</v>
      </c>
      <c r="E95" s="11" t="s">
        <v>49</v>
      </c>
      <c r="G95" s="2" t="s">
        <v>62</v>
      </c>
      <c r="H95" s="2" t="s">
        <v>65</v>
      </c>
    </row>
    <row r="96" spans="1:8" x14ac:dyDescent="0.2">
      <c r="A96" s="39" t="s">
        <v>52</v>
      </c>
      <c r="B96" s="39">
        <v>1</v>
      </c>
      <c r="C96" s="11">
        <v>3</v>
      </c>
      <c r="D96" s="11" t="s">
        <v>59</v>
      </c>
      <c r="E96" s="11" t="s">
        <v>49</v>
      </c>
      <c r="G96" s="2" t="s">
        <v>128</v>
      </c>
      <c r="H96" s="2" t="s">
        <v>106</v>
      </c>
    </row>
    <row r="97" spans="1:8" x14ac:dyDescent="0.2">
      <c r="A97" s="39" t="s">
        <v>52</v>
      </c>
      <c r="B97" s="39">
        <v>0</v>
      </c>
      <c r="C97" s="11">
        <v>1</v>
      </c>
      <c r="D97" s="11" t="s">
        <v>54</v>
      </c>
      <c r="E97" s="11" t="s">
        <v>49</v>
      </c>
      <c r="G97" s="2" t="s">
        <v>77</v>
      </c>
      <c r="H97" s="2" t="s">
        <v>80</v>
      </c>
    </row>
    <row r="98" spans="1:8" x14ac:dyDescent="0.2">
      <c r="A98" s="39" t="s">
        <v>52</v>
      </c>
      <c r="B98" s="39">
        <v>2</v>
      </c>
      <c r="C98" s="11">
        <v>5</v>
      </c>
      <c r="D98" s="11" t="s">
        <v>59</v>
      </c>
      <c r="E98" s="11" t="s">
        <v>49</v>
      </c>
      <c r="G98" s="2" t="s">
        <v>77</v>
      </c>
      <c r="H98" s="2" t="s">
        <v>80</v>
      </c>
    </row>
    <row r="99" spans="1:8" x14ac:dyDescent="0.2">
      <c r="A99" s="39" t="s">
        <v>49</v>
      </c>
      <c r="B99" s="39">
        <v>0</v>
      </c>
      <c r="C99" s="11">
        <v>2</v>
      </c>
      <c r="D99" s="11" t="s">
        <v>59</v>
      </c>
      <c r="E99" s="11" t="s">
        <v>52</v>
      </c>
      <c r="G99" s="2" t="s">
        <v>91</v>
      </c>
      <c r="H99" s="2" t="s">
        <v>80</v>
      </c>
    </row>
    <row r="100" spans="1:8" x14ac:dyDescent="0.2">
      <c r="B100" s="39">
        <v>3</v>
      </c>
      <c r="C100" s="11">
        <v>5</v>
      </c>
      <c r="D100" s="11" t="s">
        <v>54</v>
      </c>
      <c r="E100" s="11" t="s">
        <v>49</v>
      </c>
      <c r="G100" s="2" t="s">
        <v>77</v>
      </c>
      <c r="H100" s="2" t="s">
        <v>106</v>
      </c>
    </row>
    <row r="101" spans="1:8" x14ac:dyDescent="0.2">
      <c r="A101" s="39" t="s">
        <v>49</v>
      </c>
      <c r="B101" s="39">
        <v>3</v>
      </c>
      <c r="C101" s="11">
        <v>1</v>
      </c>
      <c r="D101" s="11" t="s">
        <v>59</v>
      </c>
      <c r="E101" s="11" t="s">
        <v>49</v>
      </c>
      <c r="G101" s="2" t="s">
        <v>77</v>
      </c>
      <c r="H101" s="2" t="s">
        <v>80</v>
      </c>
    </row>
    <row r="102" spans="1:8" x14ac:dyDescent="0.2">
      <c r="A102" s="39" t="s">
        <v>49</v>
      </c>
      <c r="B102" s="39">
        <v>3</v>
      </c>
      <c r="C102" s="11">
        <v>1</v>
      </c>
      <c r="D102" s="11" t="s">
        <v>177</v>
      </c>
      <c r="E102" s="11" t="s">
        <v>52</v>
      </c>
      <c r="G102" s="2" t="s">
        <v>77</v>
      </c>
      <c r="H102" s="2" t="s">
        <v>106</v>
      </c>
    </row>
    <row r="103" spans="1:8" x14ac:dyDescent="0.2">
      <c r="A103" s="39" t="s">
        <v>49</v>
      </c>
      <c r="B103" s="39">
        <v>3</v>
      </c>
      <c r="C103" s="11">
        <v>2</v>
      </c>
      <c r="D103" s="11" t="s">
        <v>59</v>
      </c>
      <c r="E103" s="11" t="s">
        <v>49</v>
      </c>
      <c r="G103" s="2" t="s">
        <v>77</v>
      </c>
      <c r="H103" s="2" t="s">
        <v>80</v>
      </c>
    </row>
    <row r="104" spans="1:8" x14ac:dyDescent="0.2">
      <c r="A104" s="39" t="s">
        <v>52</v>
      </c>
      <c r="B104" s="39">
        <v>1</v>
      </c>
      <c r="C104" s="11">
        <v>3</v>
      </c>
      <c r="D104" s="11" t="s">
        <v>85</v>
      </c>
      <c r="E104" s="11" t="s">
        <v>49</v>
      </c>
      <c r="G104" s="2" t="s">
        <v>77</v>
      </c>
      <c r="H104" s="2" t="s">
        <v>106</v>
      </c>
    </row>
    <row r="105" spans="1:8" x14ac:dyDescent="0.2">
      <c r="A105" s="39" t="s">
        <v>49</v>
      </c>
      <c r="B105" s="39">
        <v>2</v>
      </c>
      <c r="C105" s="11">
        <v>1</v>
      </c>
      <c r="D105" s="11" t="s">
        <v>59</v>
      </c>
      <c r="E105" s="11" t="s">
        <v>49</v>
      </c>
      <c r="G105" s="2" t="s">
        <v>77</v>
      </c>
      <c r="H105" s="2" t="s">
        <v>106</v>
      </c>
    </row>
    <row r="106" spans="1:8" x14ac:dyDescent="0.2">
      <c r="A106" s="39" t="s">
        <v>49</v>
      </c>
      <c r="B106" s="39">
        <v>4</v>
      </c>
      <c r="C106" s="11">
        <v>2</v>
      </c>
      <c r="D106" s="11" t="s">
        <v>54</v>
      </c>
      <c r="E106" s="11" t="s">
        <v>49</v>
      </c>
      <c r="G106" s="2" t="s">
        <v>77</v>
      </c>
      <c r="H106" s="2" t="s">
        <v>80</v>
      </c>
    </row>
    <row r="107" spans="1:8" x14ac:dyDescent="0.2">
      <c r="A107" s="39" t="s">
        <v>49</v>
      </c>
      <c r="B107" s="39">
        <v>3</v>
      </c>
      <c r="C107" s="11">
        <v>8</v>
      </c>
      <c r="D107" s="11" t="s">
        <v>85</v>
      </c>
      <c r="E107" s="11" t="s">
        <v>49</v>
      </c>
      <c r="G107" s="2" t="s">
        <v>91</v>
      </c>
      <c r="H107" s="2" t="s">
        <v>106</v>
      </c>
    </row>
    <row r="108" spans="1:8" x14ac:dyDescent="0.2">
      <c r="A108" s="39" t="s">
        <v>52</v>
      </c>
      <c r="B108" s="39">
        <v>0</v>
      </c>
      <c r="C108" s="11">
        <v>3</v>
      </c>
      <c r="D108" s="11" t="s">
        <v>85</v>
      </c>
      <c r="E108" s="11" t="s">
        <v>49</v>
      </c>
      <c r="G108" s="2" t="s">
        <v>91</v>
      </c>
      <c r="H108" s="2" t="s">
        <v>80</v>
      </c>
    </row>
    <row r="109" spans="1:8" x14ac:dyDescent="0.2">
      <c r="A109" s="39" t="s">
        <v>52</v>
      </c>
      <c r="B109" s="39">
        <v>2</v>
      </c>
      <c r="C109" s="11">
        <v>6</v>
      </c>
      <c r="D109" s="11" t="s">
        <v>59</v>
      </c>
      <c r="E109" s="11" t="s">
        <v>52</v>
      </c>
      <c r="G109" s="2" t="s">
        <v>91</v>
      </c>
      <c r="H109" s="2" t="s">
        <v>80</v>
      </c>
    </row>
    <row r="110" spans="1:8" x14ac:dyDescent="0.2">
      <c r="A110" s="39" t="s">
        <v>52</v>
      </c>
      <c r="B110" s="39">
        <v>1</v>
      </c>
      <c r="C110" s="11">
        <v>1</v>
      </c>
      <c r="D110" s="11" t="s">
        <v>177</v>
      </c>
      <c r="E110" s="11" t="s">
        <v>49</v>
      </c>
      <c r="G110" s="2" t="s">
        <v>91</v>
      </c>
      <c r="H110" s="2" t="s">
        <v>80</v>
      </c>
    </row>
    <row r="111" spans="1:8" x14ac:dyDescent="0.2">
      <c r="A111" s="39" t="s">
        <v>49</v>
      </c>
      <c r="B111" s="39">
        <v>3</v>
      </c>
      <c r="C111" s="11">
        <v>3</v>
      </c>
      <c r="D111" s="11" t="s">
        <v>54</v>
      </c>
      <c r="E111" s="11" t="s">
        <v>52</v>
      </c>
      <c r="G111" s="2" t="s">
        <v>77</v>
      </c>
      <c r="H111" s="2" t="s">
        <v>106</v>
      </c>
    </row>
    <row r="112" spans="1:8" x14ac:dyDescent="0.2">
      <c r="A112" s="39" t="s">
        <v>52</v>
      </c>
      <c r="B112" s="39">
        <v>1</v>
      </c>
      <c r="C112" s="11">
        <v>3</v>
      </c>
      <c r="D112" s="11" t="s">
        <v>54</v>
      </c>
      <c r="E112" s="11" t="s">
        <v>52</v>
      </c>
      <c r="G112" s="2" t="s">
        <v>77</v>
      </c>
      <c r="H112" s="2" t="s">
        <v>106</v>
      </c>
    </row>
    <row r="113" spans="1:8" x14ac:dyDescent="0.2">
      <c r="A113" s="39" t="s">
        <v>52</v>
      </c>
      <c r="B113" s="39">
        <v>4</v>
      </c>
      <c r="C113" s="11">
        <v>2</v>
      </c>
      <c r="D113" s="11" t="s">
        <v>85</v>
      </c>
      <c r="E113" s="11" t="s">
        <v>49</v>
      </c>
      <c r="G113" s="2" t="s">
        <v>77</v>
      </c>
      <c r="H113" s="2" t="s">
        <v>106</v>
      </c>
    </row>
    <row r="114" spans="1:8" x14ac:dyDescent="0.2">
      <c r="A114" s="39" t="s">
        <v>49</v>
      </c>
      <c r="B114" s="39">
        <v>3</v>
      </c>
      <c r="C114" s="11">
        <v>3</v>
      </c>
      <c r="D114" s="11" t="s">
        <v>85</v>
      </c>
      <c r="E114" s="11" t="s">
        <v>49</v>
      </c>
      <c r="G114" s="2" t="s">
        <v>77</v>
      </c>
      <c r="H114" s="2" t="s">
        <v>106</v>
      </c>
    </row>
    <row r="115" spans="1:8" x14ac:dyDescent="0.2">
      <c r="A115" s="39" t="s">
        <v>49</v>
      </c>
      <c r="B115" s="39">
        <v>3</v>
      </c>
      <c r="C115" s="11">
        <v>2</v>
      </c>
      <c r="D115" s="11" t="s">
        <v>177</v>
      </c>
      <c r="E115" s="11" t="s">
        <v>52</v>
      </c>
      <c r="G115" s="2" t="s">
        <v>77</v>
      </c>
      <c r="H115" s="2" t="s">
        <v>80</v>
      </c>
    </row>
    <row r="116" spans="1:8" x14ac:dyDescent="0.2">
      <c r="A116" s="39" t="s">
        <v>52</v>
      </c>
      <c r="B116" s="39">
        <v>2</v>
      </c>
      <c r="C116" s="11">
        <v>3</v>
      </c>
      <c r="D116" s="11" t="s">
        <v>85</v>
      </c>
      <c r="E116" s="11" t="s">
        <v>52</v>
      </c>
      <c r="G116" s="2" t="s">
        <v>91</v>
      </c>
      <c r="H116" s="2" t="s">
        <v>80</v>
      </c>
    </row>
    <row r="117" spans="1:8" x14ac:dyDescent="0.2">
      <c r="A117" s="39" t="s">
        <v>49</v>
      </c>
      <c r="B117" s="39">
        <v>5</v>
      </c>
      <c r="C117" s="11">
        <v>5</v>
      </c>
      <c r="D117" s="11" t="s">
        <v>59</v>
      </c>
      <c r="E117" s="11" t="s">
        <v>52</v>
      </c>
      <c r="G117" s="2" t="s">
        <v>91</v>
      </c>
      <c r="H117" s="2" t="s">
        <v>80</v>
      </c>
    </row>
    <row r="118" spans="1:8" x14ac:dyDescent="0.2">
      <c r="A118" s="39" t="s">
        <v>49</v>
      </c>
      <c r="B118" s="39">
        <v>4</v>
      </c>
      <c r="C118" s="11">
        <v>4</v>
      </c>
      <c r="D118" s="11" t="s">
        <v>54</v>
      </c>
      <c r="E118" s="11" t="s">
        <v>49</v>
      </c>
      <c r="G118" s="2" t="s">
        <v>77</v>
      </c>
      <c r="H118" s="2" t="s">
        <v>80</v>
      </c>
    </row>
    <row r="119" spans="1:8" x14ac:dyDescent="0.2">
      <c r="A119" s="39" t="s">
        <v>52</v>
      </c>
      <c r="B119" s="39">
        <v>1</v>
      </c>
      <c r="C119" s="11">
        <v>3</v>
      </c>
      <c r="D119" s="11" t="s">
        <v>59</v>
      </c>
      <c r="E119" s="11" t="s">
        <v>52</v>
      </c>
      <c r="G119" s="2" t="s">
        <v>91</v>
      </c>
      <c r="H119" s="2" t="s">
        <v>80</v>
      </c>
    </row>
    <row r="120" spans="1:8" x14ac:dyDescent="0.2">
      <c r="A120" s="39" t="s">
        <v>49</v>
      </c>
      <c r="B120" s="39">
        <v>3</v>
      </c>
      <c r="C120" s="11">
        <v>5</v>
      </c>
      <c r="D120" s="11" t="s">
        <v>54</v>
      </c>
      <c r="E120" s="11" t="s">
        <v>49</v>
      </c>
      <c r="G120" s="2" t="s">
        <v>91</v>
      </c>
      <c r="H120" s="2" t="s">
        <v>80</v>
      </c>
    </row>
    <row r="121" spans="1:8" x14ac:dyDescent="0.2">
      <c r="A121" s="39" t="s">
        <v>49</v>
      </c>
      <c r="B121" s="39">
        <v>4</v>
      </c>
      <c r="C121" s="11">
        <v>4</v>
      </c>
      <c r="D121" s="11" t="s">
        <v>59</v>
      </c>
      <c r="E121" s="11" t="s">
        <v>49</v>
      </c>
      <c r="G121" s="2" t="s">
        <v>128</v>
      </c>
      <c r="H121" s="2" t="s">
        <v>65</v>
      </c>
    </row>
    <row r="122" spans="1:8" x14ac:dyDescent="0.2">
      <c r="A122" s="39" t="s">
        <v>49</v>
      </c>
      <c r="B122" s="39">
        <v>4</v>
      </c>
      <c r="C122" s="11">
        <v>1</v>
      </c>
      <c r="D122" s="11" t="s">
        <v>59</v>
      </c>
      <c r="E122" s="11" t="s">
        <v>49</v>
      </c>
      <c r="G122" s="2" t="s">
        <v>91</v>
      </c>
      <c r="H122" s="2" t="s">
        <v>80</v>
      </c>
    </row>
    <row r="123" spans="1:8" x14ac:dyDescent="0.2">
      <c r="A123" s="39" t="s">
        <v>49</v>
      </c>
      <c r="B123" s="39">
        <v>4</v>
      </c>
      <c r="C123" s="11">
        <v>4</v>
      </c>
      <c r="D123" s="11" t="s">
        <v>177</v>
      </c>
      <c r="E123" s="11" t="s">
        <v>49</v>
      </c>
      <c r="G123" s="2" t="s">
        <v>77</v>
      </c>
      <c r="H123" s="2" t="s">
        <v>80</v>
      </c>
    </row>
    <row r="124" spans="1:8" x14ac:dyDescent="0.2">
      <c r="A124" s="39" t="s">
        <v>52</v>
      </c>
      <c r="B124" s="39">
        <v>2</v>
      </c>
      <c r="C124" s="11">
        <v>3</v>
      </c>
      <c r="D124" s="11" t="s">
        <v>59</v>
      </c>
      <c r="E124" s="11" t="s">
        <v>52</v>
      </c>
      <c r="G124" s="2" t="s">
        <v>77</v>
      </c>
      <c r="H124" s="2" t="s">
        <v>80</v>
      </c>
    </row>
    <row r="125" spans="1:8" x14ac:dyDescent="0.2">
      <c r="A125" s="39" t="s">
        <v>49</v>
      </c>
      <c r="B125" s="39">
        <v>3</v>
      </c>
      <c r="C125" s="11">
        <v>5</v>
      </c>
      <c r="D125" s="11" t="s">
        <v>54</v>
      </c>
      <c r="E125" s="11" t="s">
        <v>49</v>
      </c>
      <c r="G125" s="2" t="s">
        <v>77</v>
      </c>
      <c r="H125" s="2" t="s">
        <v>80</v>
      </c>
    </row>
    <row r="126" spans="1:8" x14ac:dyDescent="0.2">
      <c r="A126" s="39" t="s">
        <v>52</v>
      </c>
      <c r="B126" s="39">
        <v>3</v>
      </c>
      <c r="C126" s="11">
        <v>3</v>
      </c>
      <c r="D126" s="11" t="s">
        <v>85</v>
      </c>
      <c r="E126" s="11" t="s">
        <v>49</v>
      </c>
      <c r="G126" s="2" t="s">
        <v>77</v>
      </c>
      <c r="H126" s="2" t="s">
        <v>80</v>
      </c>
    </row>
    <row r="127" spans="1:8" x14ac:dyDescent="0.2">
      <c r="A127" s="39" t="s">
        <v>52</v>
      </c>
      <c r="B127" s="39">
        <v>0</v>
      </c>
      <c r="C127" s="11">
        <v>2</v>
      </c>
      <c r="D127" s="11" t="s">
        <v>59</v>
      </c>
      <c r="E127" s="11" t="s">
        <v>49</v>
      </c>
      <c r="G127" s="2" t="s">
        <v>169</v>
      </c>
      <c r="H127" s="2" t="s">
        <v>65</v>
      </c>
    </row>
    <row r="128" spans="1:8" x14ac:dyDescent="0.2">
      <c r="A128" s="39" t="s">
        <v>49</v>
      </c>
      <c r="B128" s="39">
        <v>3</v>
      </c>
      <c r="C128" s="11">
        <v>3</v>
      </c>
      <c r="D128" s="11" t="s">
        <v>177</v>
      </c>
      <c r="E128" s="11" t="s">
        <v>52</v>
      </c>
      <c r="G128" s="2" t="s">
        <v>77</v>
      </c>
      <c r="H128" s="2" t="s">
        <v>80</v>
      </c>
    </row>
    <row r="129" spans="1:8" x14ac:dyDescent="0.2">
      <c r="A129" s="39" t="s">
        <v>52</v>
      </c>
      <c r="B129" s="39">
        <v>4</v>
      </c>
      <c r="C129" s="11">
        <v>2</v>
      </c>
      <c r="D129" s="11" t="s">
        <v>177</v>
      </c>
      <c r="E129" s="11" t="s">
        <v>49</v>
      </c>
      <c r="G129" s="2" t="s">
        <v>77</v>
      </c>
      <c r="H129" s="2" t="s">
        <v>80</v>
      </c>
    </row>
    <row r="130" spans="1:8" x14ac:dyDescent="0.2">
      <c r="A130" s="39" t="s">
        <v>52</v>
      </c>
      <c r="B130" s="39">
        <v>0</v>
      </c>
      <c r="C130" s="11">
        <v>8</v>
      </c>
      <c r="D130" s="11" t="s">
        <v>54</v>
      </c>
      <c r="E130" s="11" t="s">
        <v>52</v>
      </c>
      <c r="G130" s="2" t="s">
        <v>91</v>
      </c>
      <c r="H130" s="2" t="s">
        <v>80</v>
      </c>
    </row>
    <row r="131" spans="1:8" x14ac:dyDescent="0.2">
      <c r="A131" s="39" t="s">
        <v>52</v>
      </c>
      <c r="B131" s="39">
        <v>0</v>
      </c>
      <c r="C131" s="11">
        <v>1</v>
      </c>
      <c r="D131" s="11" t="s">
        <v>59</v>
      </c>
      <c r="E131" s="11" t="s">
        <v>49</v>
      </c>
      <c r="G131" s="2" t="s">
        <v>77</v>
      </c>
      <c r="H131" s="2" t="s">
        <v>80</v>
      </c>
    </row>
    <row r="132" spans="1:8" x14ac:dyDescent="0.2">
      <c r="A132" s="39" t="s">
        <v>52</v>
      </c>
      <c r="B132" s="39">
        <v>3</v>
      </c>
      <c r="C132" s="11">
        <v>3</v>
      </c>
      <c r="D132" s="11" t="s">
        <v>59</v>
      </c>
      <c r="E132" s="11" t="s">
        <v>49</v>
      </c>
      <c r="G132" s="2" t="s">
        <v>77</v>
      </c>
      <c r="H132" s="2" t="s">
        <v>80</v>
      </c>
    </row>
    <row r="133" spans="1:8" x14ac:dyDescent="0.2">
      <c r="A133" s="39" t="s">
        <v>52</v>
      </c>
      <c r="B133" s="39">
        <v>3</v>
      </c>
      <c r="C133" s="11">
        <v>2</v>
      </c>
      <c r="D133" s="11" t="s">
        <v>59</v>
      </c>
      <c r="E133" s="11" t="s">
        <v>49</v>
      </c>
      <c r="G133" s="2" t="s">
        <v>91</v>
      </c>
      <c r="H133" s="2" t="s">
        <v>80</v>
      </c>
    </row>
    <row r="134" spans="1:8" x14ac:dyDescent="0.2">
      <c r="A134" s="39" t="s">
        <v>52</v>
      </c>
      <c r="B134" s="39">
        <v>4</v>
      </c>
      <c r="C134" s="11">
        <v>3</v>
      </c>
      <c r="D134" s="11" t="s">
        <v>59</v>
      </c>
      <c r="E134" s="11" t="s">
        <v>52</v>
      </c>
      <c r="G134" s="2" t="s">
        <v>77</v>
      </c>
      <c r="H134" s="2" t="s">
        <v>80</v>
      </c>
    </row>
    <row r="135" spans="1:8" x14ac:dyDescent="0.2">
      <c r="A135" s="39" t="s">
        <v>52</v>
      </c>
      <c r="B135" s="39">
        <v>1</v>
      </c>
      <c r="C135" s="11">
        <v>1</v>
      </c>
      <c r="D135" s="11" t="s">
        <v>59</v>
      </c>
      <c r="E135" s="11" t="s">
        <v>49</v>
      </c>
      <c r="G135" s="2" t="s">
        <v>77</v>
      </c>
      <c r="H135" s="2" t="s">
        <v>80</v>
      </c>
    </row>
    <row r="136" spans="1:8" x14ac:dyDescent="0.2">
      <c r="A136" s="39" t="s">
        <v>52</v>
      </c>
      <c r="B136" s="39">
        <v>3</v>
      </c>
      <c r="C136" s="11">
        <v>6</v>
      </c>
      <c r="D136" s="11" t="s">
        <v>85</v>
      </c>
      <c r="E136" s="11" t="s">
        <v>52</v>
      </c>
      <c r="G136" s="2" t="s">
        <v>77</v>
      </c>
      <c r="H136" s="2" t="s">
        <v>80</v>
      </c>
    </row>
    <row r="137" spans="1:8" x14ac:dyDescent="0.2">
      <c r="A137" s="39" t="s">
        <v>52</v>
      </c>
      <c r="B137" s="39">
        <v>3</v>
      </c>
      <c r="C137" s="11">
        <v>10</v>
      </c>
      <c r="D137" s="11" t="s">
        <v>59</v>
      </c>
      <c r="E137" s="11" t="s">
        <v>49</v>
      </c>
      <c r="G137" s="2" t="s">
        <v>91</v>
      </c>
      <c r="H137" s="2" t="s">
        <v>80</v>
      </c>
    </row>
    <row r="138" spans="1:8" x14ac:dyDescent="0.2">
      <c r="A138" s="39" t="s">
        <v>49</v>
      </c>
      <c r="B138" s="39">
        <v>2</v>
      </c>
      <c r="C138" s="11">
        <v>5</v>
      </c>
      <c r="D138" s="11" t="s">
        <v>59</v>
      </c>
      <c r="E138" s="11" t="s">
        <v>49</v>
      </c>
      <c r="G138" s="2" t="s">
        <v>77</v>
      </c>
      <c r="H138" s="2" t="s">
        <v>80</v>
      </c>
    </row>
    <row r="139" spans="1:8" x14ac:dyDescent="0.2">
      <c r="A139" s="39" t="s">
        <v>49</v>
      </c>
      <c r="B139" s="39">
        <v>1</v>
      </c>
      <c r="C139" s="11">
        <v>5</v>
      </c>
      <c r="D139" s="11" t="s">
        <v>85</v>
      </c>
      <c r="E139" s="11" t="s">
        <v>52</v>
      </c>
      <c r="G139" s="2" t="s">
        <v>77</v>
      </c>
      <c r="H139" s="2" t="s">
        <v>80</v>
      </c>
    </row>
    <row r="140" spans="1:8" x14ac:dyDescent="0.2">
      <c r="A140" s="39" t="s">
        <v>49</v>
      </c>
      <c r="B140" s="39">
        <v>3</v>
      </c>
      <c r="C140" s="11">
        <v>6</v>
      </c>
      <c r="D140" s="11" t="s">
        <v>59</v>
      </c>
      <c r="E140" s="11" t="s">
        <v>49</v>
      </c>
      <c r="G140" s="2" t="s">
        <v>128</v>
      </c>
      <c r="H140" s="2" t="s">
        <v>80</v>
      </c>
    </row>
    <row r="141" spans="1:8" x14ac:dyDescent="0.2">
      <c r="A141" s="39" t="s">
        <v>52</v>
      </c>
      <c r="B141" s="39">
        <v>2</v>
      </c>
      <c r="C141" s="11">
        <v>1</v>
      </c>
      <c r="D141" s="11" t="s">
        <v>177</v>
      </c>
      <c r="E141" s="11" t="s">
        <v>49</v>
      </c>
      <c r="G141" s="2" t="s">
        <v>77</v>
      </c>
      <c r="H141" s="2" t="s">
        <v>80</v>
      </c>
    </row>
    <row r="142" spans="1:8" x14ac:dyDescent="0.2">
      <c r="A142" s="39" t="s">
        <v>49</v>
      </c>
      <c r="B142" s="39">
        <v>3</v>
      </c>
      <c r="C142" s="11">
        <v>4</v>
      </c>
      <c r="D142" s="11" t="s">
        <v>59</v>
      </c>
      <c r="E142" s="11" t="s">
        <v>49</v>
      </c>
      <c r="G142" s="2" t="s">
        <v>128</v>
      </c>
      <c r="H142" s="2" t="s">
        <v>65</v>
      </c>
    </row>
    <row r="143" spans="1:8" x14ac:dyDescent="0.2">
      <c r="A143" s="39" t="s">
        <v>49</v>
      </c>
      <c r="B143" s="39">
        <v>3</v>
      </c>
      <c r="C143" s="11">
        <v>4</v>
      </c>
      <c r="D143" s="11" t="s">
        <v>85</v>
      </c>
      <c r="E143" s="11" t="s">
        <v>52</v>
      </c>
      <c r="G143" s="2" t="s">
        <v>77</v>
      </c>
      <c r="H143" s="2" t="s">
        <v>65</v>
      </c>
    </row>
    <row r="144" spans="1:8" x14ac:dyDescent="0.2">
      <c r="A144" s="39" t="s">
        <v>52</v>
      </c>
      <c r="B144" s="39">
        <v>2</v>
      </c>
      <c r="C144" s="11">
        <v>10</v>
      </c>
      <c r="D144" s="11" t="s">
        <v>177</v>
      </c>
      <c r="E144" s="11" t="s">
        <v>52</v>
      </c>
      <c r="G144" s="2" t="s">
        <v>77</v>
      </c>
      <c r="H144" s="2" t="s">
        <v>80</v>
      </c>
    </row>
    <row r="145" spans="1:8" x14ac:dyDescent="0.2">
      <c r="A145" s="39" t="s">
        <v>52</v>
      </c>
      <c r="B145" s="39">
        <v>3</v>
      </c>
      <c r="C145" s="11">
        <v>3</v>
      </c>
      <c r="D145" s="11" t="s">
        <v>59</v>
      </c>
      <c r="E145" s="11" t="s">
        <v>49</v>
      </c>
      <c r="G145" s="2" t="s">
        <v>77</v>
      </c>
      <c r="H145" s="2" t="s">
        <v>80</v>
      </c>
    </row>
    <row r="146" spans="1:8" x14ac:dyDescent="0.2">
      <c r="A146" s="39" t="s">
        <v>49</v>
      </c>
      <c r="B146" s="39">
        <v>3</v>
      </c>
      <c r="C146" s="11">
        <v>1</v>
      </c>
      <c r="D146" s="11" t="s">
        <v>59</v>
      </c>
      <c r="E146" s="11" t="s">
        <v>49</v>
      </c>
      <c r="G146" s="2" t="s">
        <v>77</v>
      </c>
      <c r="H146" s="2" t="s">
        <v>80</v>
      </c>
    </row>
    <row r="147" spans="1:8" x14ac:dyDescent="0.2">
      <c r="A147" s="39" t="s">
        <v>52</v>
      </c>
      <c r="B147" s="39">
        <v>2</v>
      </c>
      <c r="C147" s="11">
        <v>3</v>
      </c>
      <c r="D147" s="11" t="s">
        <v>85</v>
      </c>
      <c r="E147" s="11" t="s">
        <v>52</v>
      </c>
      <c r="G147" s="2" t="s">
        <v>77</v>
      </c>
      <c r="H147" s="2" t="s">
        <v>80</v>
      </c>
    </row>
    <row r="148" spans="1:8" x14ac:dyDescent="0.2">
      <c r="A148" s="39" t="s">
        <v>52</v>
      </c>
      <c r="B148" s="39">
        <v>0</v>
      </c>
      <c r="C148" s="11">
        <v>1</v>
      </c>
      <c r="D148" s="11" t="s">
        <v>59</v>
      </c>
      <c r="E148" s="11" t="s">
        <v>52</v>
      </c>
      <c r="G148" s="2" t="s">
        <v>77</v>
      </c>
      <c r="H148" s="2" t="s">
        <v>80</v>
      </c>
    </row>
    <row r="149" spans="1:8" x14ac:dyDescent="0.2">
      <c r="A149" s="39" t="s">
        <v>52</v>
      </c>
      <c r="B149" s="39">
        <v>3</v>
      </c>
      <c r="C149" s="11">
        <v>1</v>
      </c>
      <c r="D149" s="11" t="s">
        <v>59</v>
      </c>
      <c r="G149" s="2" t="s">
        <v>77</v>
      </c>
      <c r="H149" s="2" t="s">
        <v>80</v>
      </c>
    </row>
    <row r="150" spans="1:8" x14ac:dyDescent="0.2">
      <c r="A150" s="39" t="s">
        <v>52</v>
      </c>
      <c r="B150" s="39">
        <v>1</v>
      </c>
      <c r="C150" s="11">
        <v>2</v>
      </c>
      <c r="D150" s="11" t="s">
        <v>85</v>
      </c>
      <c r="E150" s="11" t="s">
        <v>52</v>
      </c>
      <c r="G150" s="2" t="s">
        <v>77</v>
      </c>
      <c r="H150" s="2" t="s">
        <v>80</v>
      </c>
    </row>
    <row r="151" spans="1:8" x14ac:dyDescent="0.2">
      <c r="A151" s="39" t="s">
        <v>52</v>
      </c>
      <c r="B151" s="39">
        <v>3</v>
      </c>
      <c r="C151" s="11">
        <v>2</v>
      </c>
      <c r="D151" s="11" t="s">
        <v>59</v>
      </c>
      <c r="E151" s="11" t="s">
        <v>52</v>
      </c>
      <c r="G151" s="2" t="s">
        <v>91</v>
      </c>
      <c r="H151" s="2" t="s">
        <v>80</v>
      </c>
    </row>
    <row r="152" spans="1:8" x14ac:dyDescent="0.2">
      <c r="A152" s="39" t="s">
        <v>49</v>
      </c>
      <c r="B152" s="39">
        <v>0</v>
      </c>
      <c r="C152" s="11">
        <v>3</v>
      </c>
      <c r="D152" s="11" t="s">
        <v>54</v>
      </c>
      <c r="E152" s="11" t="s">
        <v>52</v>
      </c>
      <c r="G152" s="2" t="s">
        <v>77</v>
      </c>
      <c r="H152" s="2" t="s">
        <v>80</v>
      </c>
    </row>
    <row r="153" spans="1:8" x14ac:dyDescent="0.2">
      <c r="A153" s="39" t="s">
        <v>52</v>
      </c>
      <c r="B153" s="39">
        <v>1</v>
      </c>
      <c r="C153" s="11">
        <v>1</v>
      </c>
      <c r="D153" s="11" t="s">
        <v>59</v>
      </c>
      <c r="E153" s="11" t="s">
        <v>49</v>
      </c>
      <c r="G153" s="2" t="s">
        <v>77</v>
      </c>
      <c r="H153" s="2" t="s">
        <v>80</v>
      </c>
    </row>
    <row r="154" spans="1:8" x14ac:dyDescent="0.2">
      <c r="A154" s="39" t="s">
        <v>49</v>
      </c>
      <c r="B154" s="39">
        <v>3</v>
      </c>
      <c r="C154" s="11">
        <v>2</v>
      </c>
      <c r="D154" s="11" t="s">
        <v>54</v>
      </c>
      <c r="E154" s="11" t="s">
        <v>49</v>
      </c>
      <c r="G154" s="2" t="s">
        <v>77</v>
      </c>
      <c r="H154" s="2" t="s">
        <v>80</v>
      </c>
    </row>
    <row r="155" spans="1:8" x14ac:dyDescent="0.2">
      <c r="A155" s="39" t="s">
        <v>52</v>
      </c>
      <c r="B155" s="39">
        <v>4</v>
      </c>
      <c r="C155" s="11">
        <v>1</v>
      </c>
      <c r="D155" s="11" t="s">
        <v>59</v>
      </c>
      <c r="E155" s="11" t="s">
        <v>49</v>
      </c>
      <c r="G155" s="2" t="s">
        <v>77</v>
      </c>
      <c r="H155" s="2" t="s">
        <v>80</v>
      </c>
    </row>
    <row r="156" spans="1:8" x14ac:dyDescent="0.2">
      <c r="A156" s="39" t="s">
        <v>49</v>
      </c>
      <c r="B156" s="39">
        <v>4</v>
      </c>
      <c r="C156" s="11">
        <v>4</v>
      </c>
      <c r="D156" s="11" t="s">
        <v>85</v>
      </c>
      <c r="E156" s="11" t="s">
        <v>52</v>
      </c>
      <c r="G156" s="2" t="s">
        <v>91</v>
      </c>
      <c r="H156" s="2" t="s">
        <v>80</v>
      </c>
    </row>
    <row r="157" spans="1:8" x14ac:dyDescent="0.2">
      <c r="A157" s="39" t="s">
        <v>52</v>
      </c>
      <c r="B157" s="39">
        <v>3</v>
      </c>
      <c r="C157" s="11">
        <v>5</v>
      </c>
      <c r="D157" s="11" t="s">
        <v>59</v>
      </c>
      <c r="E157" s="11" t="s">
        <v>52</v>
      </c>
      <c r="G157" s="2" t="s">
        <v>77</v>
      </c>
      <c r="H157" s="2" t="s">
        <v>80</v>
      </c>
    </row>
    <row r="158" spans="1:8" x14ac:dyDescent="0.2">
      <c r="A158" s="39" t="s">
        <v>49</v>
      </c>
      <c r="B158" s="39">
        <v>3</v>
      </c>
      <c r="C158" s="11">
        <v>4</v>
      </c>
      <c r="D158" s="11" t="s">
        <v>85</v>
      </c>
      <c r="E158" s="11" t="s">
        <v>52</v>
      </c>
      <c r="G158" s="2" t="s">
        <v>77</v>
      </c>
      <c r="H158" s="2" t="s">
        <v>80</v>
      </c>
    </row>
    <row r="159" spans="1:8" x14ac:dyDescent="0.2">
      <c r="A159" s="39" t="s">
        <v>52</v>
      </c>
      <c r="B159" s="39">
        <v>3</v>
      </c>
      <c r="C159" s="11">
        <v>3</v>
      </c>
      <c r="D159" s="11" t="s">
        <v>59</v>
      </c>
      <c r="E159" s="11" t="s">
        <v>49</v>
      </c>
      <c r="G159" s="2" t="s">
        <v>169</v>
      </c>
      <c r="H159" s="2" t="s">
        <v>65</v>
      </c>
    </row>
    <row r="160" spans="1:8" x14ac:dyDescent="0.2">
      <c r="A160" s="39" t="s">
        <v>49</v>
      </c>
      <c r="B160" s="39">
        <v>3</v>
      </c>
      <c r="C160" s="11">
        <v>10</v>
      </c>
      <c r="D160" s="11" t="s">
        <v>54</v>
      </c>
      <c r="E160" s="11" t="s">
        <v>49</v>
      </c>
      <c r="G160" s="2" t="s">
        <v>169</v>
      </c>
      <c r="H160" s="2" t="s">
        <v>65</v>
      </c>
    </row>
    <row r="161" spans="1:8" x14ac:dyDescent="0.2">
      <c r="A161" s="39" t="s">
        <v>49</v>
      </c>
      <c r="B161" s="39">
        <v>2</v>
      </c>
      <c r="C161" s="11">
        <v>1</v>
      </c>
      <c r="D161" s="11" t="s">
        <v>59</v>
      </c>
      <c r="E161" s="11" t="s">
        <v>49</v>
      </c>
      <c r="G161" s="2" t="s">
        <v>128</v>
      </c>
      <c r="H161" s="2" t="s">
        <v>65</v>
      </c>
    </row>
    <row r="162" spans="1:8" x14ac:dyDescent="0.2">
      <c r="B162" s="39">
        <v>0</v>
      </c>
      <c r="C162" s="11">
        <v>1</v>
      </c>
      <c r="D162" s="11" t="s">
        <v>54</v>
      </c>
      <c r="E162" s="11" t="s">
        <v>49</v>
      </c>
      <c r="G162" s="2" t="s">
        <v>169</v>
      </c>
      <c r="H162" s="2" t="s">
        <v>65</v>
      </c>
    </row>
    <row r="163" spans="1:8" x14ac:dyDescent="0.2">
      <c r="A163" s="39" t="s">
        <v>49</v>
      </c>
      <c r="B163" s="39">
        <v>0</v>
      </c>
      <c r="C163" s="11">
        <v>1</v>
      </c>
      <c r="D163" s="11" t="s">
        <v>59</v>
      </c>
      <c r="E163" s="11" t="s">
        <v>52</v>
      </c>
      <c r="G163" s="2" t="s">
        <v>169</v>
      </c>
      <c r="H163" s="2" t="s">
        <v>65</v>
      </c>
    </row>
    <row r="164" spans="1:8" x14ac:dyDescent="0.2">
      <c r="A164" s="39" t="s">
        <v>52</v>
      </c>
      <c r="B164" s="39">
        <v>2</v>
      </c>
      <c r="C164" s="11">
        <v>1</v>
      </c>
      <c r="D164" s="11" t="s">
        <v>59</v>
      </c>
      <c r="E164" s="11" t="s">
        <v>49</v>
      </c>
      <c r="G164" s="2" t="s">
        <v>77</v>
      </c>
      <c r="H164" s="2" t="s">
        <v>80</v>
      </c>
    </row>
    <row r="165" spans="1:8" x14ac:dyDescent="0.2">
      <c r="A165" s="39" t="s">
        <v>49</v>
      </c>
      <c r="B165" s="39">
        <v>2</v>
      </c>
      <c r="C165" s="11">
        <v>1</v>
      </c>
      <c r="D165" s="11" t="s">
        <v>59</v>
      </c>
      <c r="E165" s="11" t="s">
        <v>52</v>
      </c>
      <c r="G165" s="2" t="s">
        <v>91</v>
      </c>
      <c r="H165" s="2" t="s">
        <v>80</v>
      </c>
    </row>
    <row r="166" spans="1:8" x14ac:dyDescent="0.2">
      <c r="A166" s="39" t="s">
        <v>52</v>
      </c>
      <c r="B166" s="39">
        <v>2</v>
      </c>
      <c r="C166" s="11">
        <v>2</v>
      </c>
      <c r="D166" s="11" t="s">
        <v>54</v>
      </c>
      <c r="E166" s="11" t="s">
        <v>49</v>
      </c>
      <c r="G166" s="2" t="s">
        <v>77</v>
      </c>
      <c r="H166" s="2" t="s">
        <v>80</v>
      </c>
    </row>
    <row r="167" spans="1:8" x14ac:dyDescent="0.2">
      <c r="A167" s="39" t="s">
        <v>49</v>
      </c>
      <c r="B167" s="39">
        <v>4</v>
      </c>
      <c r="C167" s="11">
        <v>6</v>
      </c>
      <c r="D167" s="11" t="s">
        <v>54</v>
      </c>
      <c r="E167" s="11" t="s">
        <v>49</v>
      </c>
      <c r="G167" s="2" t="s">
        <v>91</v>
      </c>
      <c r="H167" s="2" t="s">
        <v>80</v>
      </c>
    </row>
    <row r="168" spans="1:8" x14ac:dyDescent="0.2">
      <c r="A168" s="39" t="s">
        <v>49</v>
      </c>
      <c r="B168" s="39">
        <v>1</v>
      </c>
      <c r="C168" s="11">
        <v>8</v>
      </c>
      <c r="D168" s="11" t="s">
        <v>54</v>
      </c>
      <c r="E168" s="11" t="s">
        <v>49</v>
      </c>
      <c r="G168" s="2" t="s">
        <v>77</v>
      </c>
      <c r="H168" s="2" t="s">
        <v>106</v>
      </c>
    </row>
    <row r="169" spans="1:8" x14ac:dyDescent="0.2">
      <c r="A169" s="39" t="s">
        <v>52</v>
      </c>
      <c r="B169" s="39">
        <v>1</v>
      </c>
      <c r="C169" s="11">
        <v>3</v>
      </c>
      <c r="D169" s="11" t="s">
        <v>54</v>
      </c>
      <c r="E169" s="11" t="s">
        <v>49</v>
      </c>
      <c r="G169" s="2" t="s">
        <v>128</v>
      </c>
      <c r="H169" s="2" t="s">
        <v>106</v>
      </c>
    </row>
    <row r="170" spans="1:8" x14ac:dyDescent="0.2">
      <c r="A170" s="39" t="s">
        <v>49</v>
      </c>
      <c r="B170" s="39">
        <v>3</v>
      </c>
      <c r="C170" s="11">
        <v>10</v>
      </c>
      <c r="D170" s="11" t="s">
        <v>54</v>
      </c>
      <c r="E170" s="11" t="s">
        <v>52</v>
      </c>
      <c r="G170" s="2" t="s">
        <v>169</v>
      </c>
      <c r="H170" s="2" t="s">
        <v>106</v>
      </c>
    </row>
    <row r="171" spans="1:8" x14ac:dyDescent="0.2">
      <c r="A171" s="39" t="s">
        <v>49</v>
      </c>
      <c r="B171" s="39">
        <v>3</v>
      </c>
      <c r="C171" s="11">
        <v>2</v>
      </c>
      <c r="D171" s="11" t="s">
        <v>85</v>
      </c>
      <c r="E171" s="11" t="s">
        <v>49</v>
      </c>
      <c r="G171" s="2" t="s">
        <v>77</v>
      </c>
      <c r="H171" s="2" t="s">
        <v>106</v>
      </c>
    </row>
    <row r="172" spans="1:8" x14ac:dyDescent="0.2">
      <c r="A172" s="39" t="s">
        <v>49</v>
      </c>
      <c r="B172" s="39">
        <v>3</v>
      </c>
      <c r="G172" s="2" t="s">
        <v>77</v>
      </c>
      <c r="H172" s="2" t="s">
        <v>106</v>
      </c>
    </row>
    <row r="173" spans="1:8" x14ac:dyDescent="0.2">
      <c r="A173" s="39" t="s">
        <v>49</v>
      </c>
      <c r="B173" s="39">
        <v>3</v>
      </c>
      <c r="C173" s="11">
        <v>4</v>
      </c>
      <c r="D173" s="11" t="s">
        <v>59</v>
      </c>
      <c r="E173" s="11" t="s">
        <v>52</v>
      </c>
      <c r="G173" s="2" t="s">
        <v>77</v>
      </c>
      <c r="H173" s="2" t="s">
        <v>65</v>
      </c>
    </row>
    <row r="174" spans="1:8" x14ac:dyDescent="0.2">
      <c r="A174" s="39" t="s">
        <v>52</v>
      </c>
      <c r="B174" s="39">
        <v>1</v>
      </c>
      <c r="C174" s="11">
        <v>1</v>
      </c>
      <c r="D174" s="11" t="s">
        <v>85</v>
      </c>
      <c r="E174" s="11" t="s">
        <v>52</v>
      </c>
      <c r="G174" s="2" t="s">
        <v>91</v>
      </c>
      <c r="H174" s="2" t="s">
        <v>80</v>
      </c>
    </row>
    <row r="175" spans="1:8" x14ac:dyDescent="0.2">
      <c r="A175" s="39" t="s">
        <v>52</v>
      </c>
      <c r="B175" s="39">
        <v>1</v>
      </c>
      <c r="C175" s="11">
        <v>1</v>
      </c>
      <c r="D175" s="11" t="s">
        <v>59</v>
      </c>
      <c r="E175" s="11" t="s">
        <v>49</v>
      </c>
      <c r="G175" s="2" t="s">
        <v>77</v>
      </c>
      <c r="H175" s="2" t="s">
        <v>80</v>
      </c>
    </row>
    <row r="176" spans="1:8" s="10" customFormat="1" x14ac:dyDescent="0.2">
      <c r="A176" s="41"/>
      <c r="B176" s="41"/>
      <c r="C176" s="25"/>
      <c r="D176" s="25"/>
      <c r="E176" s="25"/>
    </row>
    <row r="178" spans="1:6" x14ac:dyDescent="0.2">
      <c r="B178" s="40">
        <f>AVERAGE(B2:B173)</f>
        <v>2.5058139534883721</v>
      </c>
      <c r="C178" s="40">
        <f>AVERAGE(C2:C173)</f>
        <v>2.9824561403508771</v>
      </c>
    </row>
    <row r="181" spans="1:6" x14ac:dyDescent="0.2">
      <c r="A181"/>
      <c r="B181"/>
    </row>
    <row r="183" spans="1:6" x14ac:dyDescent="0.2">
      <c r="A183" s="35" t="s">
        <v>380</v>
      </c>
      <c r="B183" t="s">
        <v>386</v>
      </c>
      <c r="C183"/>
      <c r="D183" s="35" t="s">
        <v>380</v>
      </c>
      <c r="E183" t="s">
        <v>387</v>
      </c>
      <c r="F183"/>
    </row>
    <row r="184" spans="1:6" x14ac:dyDescent="0.2">
      <c r="A184" s="8">
        <v>0</v>
      </c>
      <c r="B184" s="36">
        <v>21</v>
      </c>
      <c r="C184"/>
      <c r="D184" s="8" t="s">
        <v>59</v>
      </c>
      <c r="E184" s="36">
        <v>67</v>
      </c>
      <c r="F184"/>
    </row>
    <row r="185" spans="1:6" x14ac:dyDescent="0.2">
      <c r="A185" s="8">
        <v>1</v>
      </c>
      <c r="B185" s="36">
        <v>22</v>
      </c>
      <c r="C185"/>
      <c r="D185" s="8" t="s">
        <v>54</v>
      </c>
      <c r="E185" s="36">
        <v>39</v>
      </c>
      <c r="F185"/>
    </row>
    <row r="186" spans="1:6" x14ac:dyDescent="0.2">
      <c r="A186" s="8">
        <v>2</v>
      </c>
      <c r="B186" s="36">
        <v>31</v>
      </c>
      <c r="C186"/>
      <c r="D186" s="8" t="s">
        <v>85</v>
      </c>
      <c r="E186" s="36">
        <v>47</v>
      </c>
      <c r="F186"/>
    </row>
    <row r="187" spans="1:6" x14ac:dyDescent="0.2">
      <c r="A187" s="8">
        <v>3</v>
      </c>
      <c r="B187" s="36">
        <v>63</v>
      </c>
      <c r="C187"/>
      <c r="D187" s="8" t="s">
        <v>177</v>
      </c>
      <c r="E187" s="36">
        <v>20</v>
      </c>
      <c r="F187"/>
    </row>
    <row r="188" spans="1:6" x14ac:dyDescent="0.2">
      <c r="A188" s="8">
        <v>4</v>
      </c>
      <c r="B188" s="36">
        <v>25</v>
      </c>
      <c r="C188"/>
      <c r="D188" s="8" t="s">
        <v>381</v>
      </c>
      <c r="E188" s="36">
        <v>173</v>
      </c>
      <c r="F188"/>
    </row>
    <row r="189" spans="1:6" x14ac:dyDescent="0.2">
      <c r="A189" s="8">
        <v>5</v>
      </c>
      <c r="B189" s="36">
        <v>12</v>
      </c>
      <c r="C189"/>
      <c r="D189"/>
      <c r="E189"/>
      <c r="F189"/>
    </row>
    <row r="190" spans="1:6" x14ac:dyDescent="0.2">
      <c r="A190" s="8" t="s">
        <v>381</v>
      </c>
      <c r="B190" s="36">
        <v>174</v>
      </c>
      <c r="C190"/>
      <c r="D190"/>
      <c r="E190"/>
      <c r="F190"/>
    </row>
    <row r="191" spans="1:6" x14ac:dyDescent="0.2">
      <c r="A191"/>
      <c r="B191"/>
      <c r="C191"/>
      <c r="D191"/>
      <c r="E191"/>
      <c r="F191"/>
    </row>
    <row r="192" spans="1:6" ht="15.75" x14ac:dyDescent="0.25">
      <c r="A192"/>
      <c r="B192" s="42" t="s">
        <v>391</v>
      </c>
      <c r="C192"/>
      <c r="D192"/>
      <c r="E192" s="42" t="s">
        <v>392</v>
      </c>
      <c r="F192"/>
    </row>
    <row r="193" spans="1:6" x14ac:dyDescent="0.2">
      <c r="A193"/>
      <c r="B193"/>
      <c r="C193"/>
      <c r="D193"/>
      <c r="E193"/>
      <c r="F193"/>
    </row>
    <row r="194" spans="1:6" x14ac:dyDescent="0.2">
      <c r="A194"/>
      <c r="B194"/>
      <c r="C194"/>
      <c r="D194"/>
      <c r="E194"/>
      <c r="F194"/>
    </row>
    <row r="195" spans="1:6" x14ac:dyDescent="0.2">
      <c r="A195"/>
      <c r="B195"/>
      <c r="C195"/>
      <c r="D195"/>
      <c r="E195"/>
      <c r="F195"/>
    </row>
    <row r="196" spans="1:6" x14ac:dyDescent="0.2">
      <c r="A196"/>
      <c r="B196"/>
      <c r="C196"/>
      <c r="D196"/>
      <c r="E196"/>
      <c r="F196"/>
    </row>
    <row r="197" spans="1:6" x14ac:dyDescent="0.2">
      <c r="A197"/>
      <c r="B197"/>
      <c r="C197"/>
      <c r="D197"/>
      <c r="E197"/>
      <c r="F197"/>
    </row>
    <row r="198" spans="1:6" x14ac:dyDescent="0.2">
      <c r="A198"/>
      <c r="B198"/>
      <c r="C198"/>
      <c r="D198"/>
      <c r="E198"/>
      <c r="F198"/>
    </row>
    <row r="199" spans="1:6" x14ac:dyDescent="0.2">
      <c r="A199"/>
      <c r="B199"/>
      <c r="C199"/>
      <c r="D199"/>
      <c r="E199"/>
      <c r="F199"/>
    </row>
    <row r="200" spans="1:6" x14ac:dyDescent="0.2">
      <c r="A200"/>
      <c r="B200"/>
      <c r="C200"/>
      <c r="D200"/>
      <c r="E200"/>
      <c r="F20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workbookViewId="0">
      <selection activeCell="B74" sqref="B74"/>
    </sheetView>
  </sheetViews>
  <sheetFormatPr defaultRowHeight="12.75" x14ac:dyDescent="0.2"/>
  <cols>
    <col min="1" max="1" width="13.28515625" customWidth="1"/>
    <col min="2" max="2" width="68.5703125" customWidth="1"/>
    <col min="3" max="3" width="49.42578125" customWidth="1"/>
    <col min="4" max="4" width="22.28515625" customWidth="1"/>
    <col min="5" max="5" width="68.85546875" customWidth="1"/>
    <col min="6" max="6" width="24.28515625" customWidth="1"/>
  </cols>
  <sheetData>
    <row r="1" spans="1:6" ht="236.25" x14ac:dyDescent="0.2">
      <c r="A1" s="38" t="s">
        <v>3</v>
      </c>
      <c r="B1" s="38" t="s">
        <v>4</v>
      </c>
      <c r="C1" s="38" t="s">
        <v>15</v>
      </c>
      <c r="D1" s="38" t="s">
        <v>19</v>
      </c>
      <c r="E1" s="38" t="s">
        <v>20</v>
      </c>
      <c r="F1" s="10"/>
    </row>
    <row r="2" spans="1:6" x14ac:dyDescent="0.2">
      <c r="A2" s="39" t="s">
        <v>49</v>
      </c>
      <c r="B2" s="39">
        <v>1</v>
      </c>
      <c r="C2" s="11">
        <v>3</v>
      </c>
      <c r="D2" s="11" t="s">
        <v>54</v>
      </c>
      <c r="E2" s="11" t="s">
        <v>49</v>
      </c>
      <c r="F2" s="10"/>
    </row>
    <row r="3" spans="1:6" x14ac:dyDescent="0.2">
      <c r="A3" s="39" t="s">
        <v>49</v>
      </c>
      <c r="B3" s="39">
        <v>5</v>
      </c>
      <c r="C3" s="11">
        <v>7</v>
      </c>
      <c r="D3" s="11" t="s">
        <v>54</v>
      </c>
      <c r="E3" s="11" t="s">
        <v>49</v>
      </c>
      <c r="F3" s="10"/>
    </row>
    <row r="4" spans="1:6" x14ac:dyDescent="0.2">
      <c r="A4" s="39" t="s">
        <v>52</v>
      </c>
      <c r="B4" s="39">
        <v>4</v>
      </c>
      <c r="C4" s="11">
        <v>1</v>
      </c>
      <c r="D4" s="11" t="s">
        <v>59</v>
      </c>
      <c r="E4" s="11" t="s">
        <v>52</v>
      </c>
      <c r="F4" s="10"/>
    </row>
    <row r="5" spans="1:6" x14ac:dyDescent="0.2">
      <c r="A5" s="39" t="s">
        <v>49</v>
      </c>
      <c r="B5" s="39">
        <v>4</v>
      </c>
      <c r="C5" s="11">
        <v>3</v>
      </c>
      <c r="D5" s="11" t="s">
        <v>59</v>
      </c>
      <c r="E5" s="11" t="s">
        <v>52</v>
      </c>
      <c r="F5" s="10"/>
    </row>
    <row r="6" spans="1:6" x14ac:dyDescent="0.2">
      <c r="A6" s="39" t="s">
        <v>52</v>
      </c>
      <c r="B6" s="39">
        <v>3</v>
      </c>
      <c r="C6" s="11">
        <v>2</v>
      </c>
      <c r="D6" s="11" t="s">
        <v>54</v>
      </c>
      <c r="E6" s="11" t="s">
        <v>49</v>
      </c>
      <c r="F6" s="10"/>
    </row>
    <row r="7" spans="1:6" x14ac:dyDescent="0.2">
      <c r="A7" s="39" t="s">
        <v>52</v>
      </c>
      <c r="B7" s="39">
        <v>4</v>
      </c>
      <c r="C7" s="11">
        <v>3</v>
      </c>
      <c r="D7" s="11" t="s">
        <v>85</v>
      </c>
      <c r="E7" s="11" t="s">
        <v>49</v>
      </c>
      <c r="F7" s="10"/>
    </row>
    <row r="8" spans="1:6" x14ac:dyDescent="0.2">
      <c r="A8" s="39" t="s">
        <v>52</v>
      </c>
      <c r="B8" s="39">
        <v>2</v>
      </c>
      <c r="C8" s="11">
        <v>2</v>
      </c>
      <c r="D8" s="11" t="s">
        <v>85</v>
      </c>
      <c r="E8" s="11" t="s">
        <v>52</v>
      </c>
      <c r="F8" s="10"/>
    </row>
    <row r="9" spans="1:6" x14ac:dyDescent="0.2">
      <c r="A9" s="39" t="s">
        <v>52</v>
      </c>
      <c r="B9" s="39">
        <v>3</v>
      </c>
      <c r="C9" s="11">
        <v>7</v>
      </c>
      <c r="D9" s="11" t="s">
        <v>54</v>
      </c>
      <c r="E9" s="11" t="s">
        <v>49</v>
      </c>
      <c r="F9" s="10"/>
    </row>
    <row r="10" spans="1:6" x14ac:dyDescent="0.2">
      <c r="A10" s="39" t="s">
        <v>52</v>
      </c>
      <c r="B10" s="39">
        <v>1</v>
      </c>
      <c r="C10" s="11">
        <v>2</v>
      </c>
      <c r="D10" s="11" t="s">
        <v>85</v>
      </c>
      <c r="E10" s="11" t="s">
        <v>49</v>
      </c>
      <c r="F10" s="10"/>
    </row>
    <row r="11" spans="1:6" x14ac:dyDescent="0.2">
      <c r="A11" s="39" t="s">
        <v>49</v>
      </c>
      <c r="B11" s="39">
        <v>5</v>
      </c>
      <c r="C11" s="11">
        <v>10</v>
      </c>
      <c r="D11" s="11" t="s">
        <v>59</v>
      </c>
      <c r="E11" s="11" t="s">
        <v>49</v>
      </c>
      <c r="F11" s="10"/>
    </row>
    <row r="12" spans="1:6" x14ac:dyDescent="0.2">
      <c r="A12" s="39" t="s">
        <v>52</v>
      </c>
      <c r="B12" s="39">
        <v>1</v>
      </c>
      <c r="C12" s="11">
        <v>3</v>
      </c>
      <c r="D12" s="11" t="s">
        <v>85</v>
      </c>
      <c r="E12" s="11" t="s">
        <v>49</v>
      </c>
      <c r="F12" s="10"/>
    </row>
    <row r="13" spans="1:6" x14ac:dyDescent="0.2">
      <c r="A13" s="39" t="s">
        <v>49</v>
      </c>
      <c r="B13" s="39">
        <v>3</v>
      </c>
      <c r="C13" s="11">
        <v>2</v>
      </c>
      <c r="D13" s="11" t="s">
        <v>59</v>
      </c>
      <c r="E13" s="11" t="s">
        <v>49</v>
      </c>
      <c r="F13" s="10"/>
    </row>
    <row r="14" spans="1:6" x14ac:dyDescent="0.2">
      <c r="A14" s="39" t="s">
        <v>52</v>
      </c>
      <c r="B14" s="39">
        <v>1</v>
      </c>
      <c r="C14" s="11">
        <v>1</v>
      </c>
      <c r="D14" s="11" t="s">
        <v>59</v>
      </c>
      <c r="E14" s="11" t="s">
        <v>49</v>
      </c>
      <c r="F14" s="10"/>
    </row>
    <row r="15" spans="1:6" x14ac:dyDescent="0.2">
      <c r="A15" s="39" t="s">
        <v>52</v>
      </c>
      <c r="B15" s="39">
        <v>2</v>
      </c>
      <c r="C15" s="11">
        <v>2</v>
      </c>
      <c r="D15" s="11" t="s">
        <v>85</v>
      </c>
      <c r="E15" s="11" t="s">
        <v>49</v>
      </c>
      <c r="F15" s="10"/>
    </row>
    <row r="16" spans="1:6" x14ac:dyDescent="0.2">
      <c r="A16" s="39" t="s">
        <v>49</v>
      </c>
      <c r="B16" s="39">
        <v>4</v>
      </c>
      <c r="C16" s="11">
        <v>2</v>
      </c>
      <c r="D16" s="11" t="s">
        <v>54</v>
      </c>
      <c r="E16" s="11" t="s">
        <v>49</v>
      </c>
      <c r="F16" s="10"/>
    </row>
    <row r="17" spans="1:6" x14ac:dyDescent="0.2">
      <c r="A17" s="39" t="s">
        <v>52</v>
      </c>
      <c r="B17" s="39">
        <v>3</v>
      </c>
      <c r="C17" s="11">
        <v>2</v>
      </c>
      <c r="D17" s="11" t="s">
        <v>59</v>
      </c>
      <c r="E17" s="11" t="s">
        <v>49</v>
      </c>
      <c r="F17" s="10"/>
    </row>
    <row r="18" spans="1:6" x14ac:dyDescent="0.2">
      <c r="A18" s="39" t="s">
        <v>52</v>
      </c>
      <c r="B18" s="39">
        <v>3</v>
      </c>
      <c r="C18" s="11">
        <v>4</v>
      </c>
      <c r="D18" s="11" t="s">
        <v>85</v>
      </c>
      <c r="E18" s="11" t="s">
        <v>49</v>
      </c>
      <c r="F18" s="10"/>
    </row>
    <row r="19" spans="1:6" x14ac:dyDescent="0.2">
      <c r="A19" s="39" t="s">
        <v>52</v>
      </c>
      <c r="B19" s="39">
        <v>4</v>
      </c>
      <c r="C19" s="11">
        <v>3</v>
      </c>
      <c r="D19" s="11" t="s">
        <v>85</v>
      </c>
      <c r="E19" s="11" t="s">
        <v>52</v>
      </c>
      <c r="F19" s="10"/>
    </row>
    <row r="20" spans="1:6" x14ac:dyDescent="0.2">
      <c r="A20" s="39" t="s">
        <v>52</v>
      </c>
      <c r="B20" s="39">
        <v>3</v>
      </c>
      <c r="C20" s="11">
        <v>2</v>
      </c>
      <c r="D20" s="11" t="s">
        <v>54</v>
      </c>
      <c r="E20" s="11" t="s">
        <v>52</v>
      </c>
      <c r="F20" s="10"/>
    </row>
    <row r="21" spans="1:6" x14ac:dyDescent="0.2">
      <c r="A21" s="39" t="s">
        <v>52</v>
      </c>
      <c r="B21" s="39">
        <v>2</v>
      </c>
      <c r="C21" s="11">
        <v>9</v>
      </c>
      <c r="D21" s="11" t="s">
        <v>54</v>
      </c>
      <c r="E21" s="11" t="s">
        <v>49</v>
      </c>
      <c r="F21" s="10"/>
    </row>
    <row r="22" spans="1:6" x14ac:dyDescent="0.2">
      <c r="A22" s="40"/>
      <c r="B22" s="39">
        <v>5</v>
      </c>
      <c r="C22" s="11">
        <v>4</v>
      </c>
      <c r="D22" s="11" t="s">
        <v>54</v>
      </c>
      <c r="E22" s="11" t="s">
        <v>49</v>
      </c>
      <c r="F22" s="10"/>
    </row>
    <row r="23" spans="1:6" x14ac:dyDescent="0.2">
      <c r="A23" s="39" t="s">
        <v>49</v>
      </c>
      <c r="B23" s="39">
        <v>5</v>
      </c>
      <c r="C23" s="11">
        <v>2</v>
      </c>
      <c r="D23" s="11" t="s">
        <v>59</v>
      </c>
      <c r="E23" s="11" t="s">
        <v>49</v>
      </c>
      <c r="F23" s="10"/>
    </row>
    <row r="24" spans="1:6" x14ac:dyDescent="0.2">
      <c r="A24" s="39" t="s">
        <v>49</v>
      </c>
      <c r="B24" s="39">
        <v>2</v>
      </c>
      <c r="C24" s="11">
        <v>2</v>
      </c>
      <c r="D24" s="11" t="s">
        <v>85</v>
      </c>
      <c r="E24" s="11" t="s">
        <v>49</v>
      </c>
      <c r="F24" s="10"/>
    </row>
    <row r="25" spans="1:6" x14ac:dyDescent="0.2">
      <c r="A25" s="39" t="s">
        <v>49</v>
      </c>
      <c r="B25" s="39">
        <v>5</v>
      </c>
      <c r="C25" s="11">
        <v>8</v>
      </c>
      <c r="D25" s="11" t="s">
        <v>54</v>
      </c>
      <c r="E25" s="11" t="s">
        <v>49</v>
      </c>
      <c r="F25" s="10"/>
    </row>
    <row r="26" spans="1:6" x14ac:dyDescent="0.2">
      <c r="A26" s="39" t="s">
        <v>52</v>
      </c>
      <c r="B26" s="39">
        <v>1</v>
      </c>
      <c r="C26" s="11">
        <v>2</v>
      </c>
      <c r="D26" s="11" t="s">
        <v>59</v>
      </c>
      <c r="E26" s="11" t="s">
        <v>49</v>
      </c>
      <c r="F26" s="10"/>
    </row>
    <row r="27" spans="1:6" x14ac:dyDescent="0.2">
      <c r="A27" s="39" t="s">
        <v>52</v>
      </c>
      <c r="B27" s="39">
        <v>1</v>
      </c>
      <c r="C27" s="11">
        <v>2</v>
      </c>
      <c r="D27" s="11" t="s">
        <v>59</v>
      </c>
      <c r="E27" s="11" t="s">
        <v>49</v>
      </c>
      <c r="F27" s="10"/>
    </row>
    <row r="28" spans="1:6" x14ac:dyDescent="0.2">
      <c r="A28" s="39" t="s">
        <v>52</v>
      </c>
      <c r="B28" s="39">
        <v>2</v>
      </c>
      <c r="C28" s="11">
        <v>2</v>
      </c>
      <c r="D28" s="11" t="s">
        <v>59</v>
      </c>
      <c r="E28" s="11" t="s">
        <v>49</v>
      </c>
      <c r="F28" s="10"/>
    </row>
    <row r="29" spans="1:6" x14ac:dyDescent="0.2">
      <c r="A29" s="39" t="s">
        <v>52</v>
      </c>
      <c r="B29" s="39">
        <v>3</v>
      </c>
      <c r="C29" s="11">
        <v>2</v>
      </c>
      <c r="D29" s="11" t="s">
        <v>54</v>
      </c>
      <c r="E29" s="11" t="s">
        <v>49</v>
      </c>
      <c r="F29" s="10"/>
    </row>
    <row r="30" spans="1:6" x14ac:dyDescent="0.2">
      <c r="A30" s="39" t="s">
        <v>49</v>
      </c>
      <c r="B30" s="39">
        <v>2</v>
      </c>
      <c r="C30" s="11">
        <v>3</v>
      </c>
      <c r="D30" s="11" t="s">
        <v>85</v>
      </c>
      <c r="E30" s="11" t="s">
        <v>49</v>
      </c>
      <c r="F30" s="10"/>
    </row>
    <row r="31" spans="1:6" x14ac:dyDescent="0.2">
      <c r="A31" s="39" t="s">
        <v>49</v>
      </c>
      <c r="B31" s="39">
        <v>0</v>
      </c>
      <c r="C31" s="11">
        <v>2</v>
      </c>
      <c r="D31" s="11" t="s">
        <v>85</v>
      </c>
      <c r="E31" s="11" t="s">
        <v>49</v>
      </c>
      <c r="F31" s="10"/>
    </row>
    <row r="32" spans="1:6" x14ac:dyDescent="0.2">
      <c r="A32" s="39" t="s">
        <v>49</v>
      </c>
      <c r="B32" s="39">
        <v>3</v>
      </c>
      <c r="C32" s="11">
        <v>3</v>
      </c>
      <c r="D32" s="11" t="s">
        <v>85</v>
      </c>
      <c r="E32" s="11" t="s">
        <v>49</v>
      </c>
      <c r="F32" s="10"/>
    </row>
    <row r="33" spans="1:6" x14ac:dyDescent="0.2">
      <c r="A33" s="39" t="s">
        <v>49</v>
      </c>
      <c r="B33" s="39">
        <v>2</v>
      </c>
      <c r="C33" s="11">
        <v>1</v>
      </c>
      <c r="D33" s="11" t="s">
        <v>59</v>
      </c>
      <c r="E33" s="11" t="s">
        <v>49</v>
      </c>
      <c r="F33" s="10"/>
    </row>
    <row r="34" spans="1:6" x14ac:dyDescent="0.2">
      <c r="A34" s="39" t="s">
        <v>52</v>
      </c>
      <c r="B34" s="39">
        <v>1</v>
      </c>
      <c r="C34" s="11">
        <v>3</v>
      </c>
      <c r="D34" s="11" t="s">
        <v>59</v>
      </c>
      <c r="E34" s="11" t="s">
        <v>49</v>
      </c>
      <c r="F34" s="10"/>
    </row>
    <row r="35" spans="1:6" x14ac:dyDescent="0.2">
      <c r="A35" s="40"/>
      <c r="B35" s="39">
        <v>3</v>
      </c>
      <c r="C35" s="11">
        <v>5</v>
      </c>
      <c r="D35" s="11" t="s">
        <v>54</v>
      </c>
      <c r="E35" s="11" t="s">
        <v>49</v>
      </c>
      <c r="F35" s="10"/>
    </row>
    <row r="36" spans="1:6" x14ac:dyDescent="0.2">
      <c r="A36" s="39" t="s">
        <v>49</v>
      </c>
      <c r="B36" s="39">
        <v>3</v>
      </c>
      <c r="C36" s="11">
        <v>1</v>
      </c>
      <c r="D36" s="11" t="s">
        <v>177</v>
      </c>
      <c r="E36" s="11" t="s">
        <v>52</v>
      </c>
      <c r="F36" s="10"/>
    </row>
    <row r="37" spans="1:6" x14ac:dyDescent="0.2">
      <c r="A37" s="39" t="s">
        <v>52</v>
      </c>
      <c r="B37" s="39">
        <v>1</v>
      </c>
      <c r="C37" s="11">
        <v>3</v>
      </c>
      <c r="D37" s="11" t="s">
        <v>85</v>
      </c>
      <c r="E37" s="11" t="s">
        <v>49</v>
      </c>
      <c r="F37" s="10"/>
    </row>
    <row r="38" spans="1:6" x14ac:dyDescent="0.2">
      <c r="A38" s="39" t="s">
        <v>49</v>
      </c>
      <c r="B38" s="39">
        <v>2</v>
      </c>
      <c r="C38" s="11">
        <v>1</v>
      </c>
      <c r="D38" s="11" t="s">
        <v>59</v>
      </c>
      <c r="E38" s="11" t="s">
        <v>49</v>
      </c>
      <c r="F38" s="10"/>
    </row>
    <row r="39" spans="1:6" x14ac:dyDescent="0.2">
      <c r="A39" s="39" t="s">
        <v>49</v>
      </c>
      <c r="B39" s="39">
        <v>3</v>
      </c>
      <c r="C39" s="11">
        <v>8</v>
      </c>
      <c r="D39" s="11" t="s">
        <v>85</v>
      </c>
      <c r="E39" s="11" t="s">
        <v>49</v>
      </c>
      <c r="F39" s="10"/>
    </row>
    <row r="40" spans="1:6" x14ac:dyDescent="0.2">
      <c r="A40" s="39" t="s">
        <v>49</v>
      </c>
      <c r="B40" s="39">
        <v>3</v>
      </c>
      <c r="C40" s="11">
        <v>3</v>
      </c>
      <c r="D40" s="11" t="s">
        <v>54</v>
      </c>
      <c r="E40" s="11" t="s">
        <v>52</v>
      </c>
      <c r="F40" s="10"/>
    </row>
    <row r="41" spans="1:6" x14ac:dyDescent="0.2">
      <c r="A41" s="39" t="s">
        <v>52</v>
      </c>
      <c r="B41" s="39">
        <v>1</v>
      </c>
      <c r="C41" s="11">
        <v>3</v>
      </c>
      <c r="D41" s="11" t="s">
        <v>54</v>
      </c>
      <c r="E41" s="11" t="s">
        <v>52</v>
      </c>
      <c r="F41" s="10"/>
    </row>
    <row r="42" spans="1:6" x14ac:dyDescent="0.2">
      <c r="A42" s="39" t="s">
        <v>52</v>
      </c>
      <c r="B42" s="39">
        <v>4</v>
      </c>
      <c r="C42" s="11">
        <v>2</v>
      </c>
      <c r="D42" s="11" t="s">
        <v>85</v>
      </c>
      <c r="E42" s="11" t="s">
        <v>49</v>
      </c>
      <c r="F42" s="10"/>
    </row>
    <row r="43" spans="1:6" x14ac:dyDescent="0.2">
      <c r="A43" s="39" t="s">
        <v>49</v>
      </c>
      <c r="B43" s="39">
        <v>3</v>
      </c>
      <c r="C43" s="11">
        <v>3</v>
      </c>
      <c r="D43" s="11" t="s">
        <v>85</v>
      </c>
      <c r="E43" s="11" t="s">
        <v>49</v>
      </c>
      <c r="F43" s="10"/>
    </row>
    <row r="44" spans="1:6" x14ac:dyDescent="0.2">
      <c r="A44" s="39" t="s">
        <v>49</v>
      </c>
      <c r="B44" s="39">
        <v>4</v>
      </c>
      <c r="C44" s="11">
        <v>4</v>
      </c>
      <c r="D44" s="11" t="s">
        <v>59</v>
      </c>
      <c r="E44" s="11" t="s">
        <v>49</v>
      </c>
      <c r="F44" s="10"/>
    </row>
    <row r="45" spans="1:6" x14ac:dyDescent="0.2">
      <c r="A45" s="39" t="s">
        <v>52</v>
      </c>
      <c r="B45" s="39">
        <v>0</v>
      </c>
      <c r="C45" s="11">
        <v>2</v>
      </c>
      <c r="D45" s="11" t="s">
        <v>59</v>
      </c>
      <c r="E45" s="11" t="s">
        <v>49</v>
      </c>
      <c r="F45" s="10"/>
    </row>
    <row r="46" spans="1:6" x14ac:dyDescent="0.2">
      <c r="A46" s="39" t="s">
        <v>49</v>
      </c>
      <c r="B46" s="39">
        <v>3</v>
      </c>
      <c r="C46" s="11">
        <v>4</v>
      </c>
      <c r="D46" s="11" t="s">
        <v>59</v>
      </c>
      <c r="E46" s="11" t="s">
        <v>49</v>
      </c>
      <c r="F46" s="10"/>
    </row>
    <row r="47" spans="1:6" x14ac:dyDescent="0.2">
      <c r="A47" s="39" t="s">
        <v>49</v>
      </c>
      <c r="B47" s="39">
        <v>3</v>
      </c>
      <c r="C47" s="11">
        <v>4</v>
      </c>
      <c r="D47" s="11" t="s">
        <v>85</v>
      </c>
      <c r="E47" s="11" t="s">
        <v>52</v>
      </c>
      <c r="F47" s="10"/>
    </row>
    <row r="48" spans="1:6" x14ac:dyDescent="0.2">
      <c r="A48" s="39" t="s">
        <v>52</v>
      </c>
      <c r="B48" s="39">
        <v>3</v>
      </c>
      <c r="C48" s="11">
        <v>3</v>
      </c>
      <c r="D48" s="11" t="s">
        <v>59</v>
      </c>
      <c r="E48" s="11" t="s">
        <v>49</v>
      </c>
      <c r="F48" s="10"/>
    </row>
    <row r="49" spans="1:6" x14ac:dyDescent="0.2">
      <c r="A49" s="39" t="s">
        <v>49</v>
      </c>
      <c r="B49" s="39">
        <v>3</v>
      </c>
      <c r="C49" s="11">
        <v>10</v>
      </c>
      <c r="D49" s="11" t="s">
        <v>54</v>
      </c>
      <c r="E49" s="11" t="s">
        <v>49</v>
      </c>
      <c r="F49" s="10"/>
    </row>
    <row r="50" spans="1:6" x14ac:dyDescent="0.2">
      <c r="A50" s="39" t="s">
        <v>49</v>
      </c>
      <c r="B50" s="39">
        <v>2</v>
      </c>
      <c r="C50" s="11">
        <v>1</v>
      </c>
      <c r="D50" s="11" t="s">
        <v>59</v>
      </c>
      <c r="E50" s="11" t="s">
        <v>49</v>
      </c>
      <c r="F50" s="10"/>
    </row>
    <row r="51" spans="1:6" x14ac:dyDescent="0.2">
      <c r="A51" s="40"/>
      <c r="B51" s="39">
        <v>0</v>
      </c>
      <c r="C51" s="11">
        <v>1</v>
      </c>
      <c r="D51" s="11" t="s">
        <v>54</v>
      </c>
      <c r="E51" s="11" t="s">
        <v>49</v>
      </c>
      <c r="F51" s="10"/>
    </row>
    <row r="52" spans="1:6" x14ac:dyDescent="0.2">
      <c r="A52" s="39" t="s">
        <v>49</v>
      </c>
      <c r="B52" s="39">
        <v>0</v>
      </c>
      <c r="C52" s="11">
        <v>1</v>
      </c>
      <c r="D52" s="11" t="s">
        <v>59</v>
      </c>
      <c r="E52" s="11" t="s">
        <v>52</v>
      </c>
      <c r="F52" s="10"/>
    </row>
    <row r="53" spans="1:6" x14ac:dyDescent="0.2">
      <c r="A53" s="39" t="s">
        <v>49</v>
      </c>
      <c r="B53" s="39">
        <v>1</v>
      </c>
      <c r="C53" s="11">
        <v>8</v>
      </c>
      <c r="D53" s="11" t="s">
        <v>54</v>
      </c>
      <c r="E53" s="11" t="s">
        <v>49</v>
      </c>
      <c r="F53" s="10"/>
    </row>
    <row r="54" spans="1:6" x14ac:dyDescent="0.2">
      <c r="A54" s="39" t="s">
        <v>52</v>
      </c>
      <c r="B54" s="39">
        <v>1</v>
      </c>
      <c r="C54" s="11">
        <v>3</v>
      </c>
      <c r="D54" s="11" t="s">
        <v>54</v>
      </c>
      <c r="E54" s="11" t="s">
        <v>49</v>
      </c>
      <c r="F54" s="10"/>
    </row>
    <row r="55" spans="1:6" x14ac:dyDescent="0.2">
      <c r="A55" s="39" t="s">
        <v>49</v>
      </c>
      <c r="B55" s="39">
        <v>3</v>
      </c>
      <c r="C55" s="11">
        <v>10</v>
      </c>
      <c r="D55" s="11" t="s">
        <v>54</v>
      </c>
      <c r="E55" s="11" t="s">
        <v>52</v>
      </c>
      <c r="F55" s="10"/>
    </row>
    <row r="56" spans="1:6" x14ac:dyDescent="0.2">
      <c r="A56" s="39" t="s">
        <v>49</v>
      </c>
      <c r="B56" s="39">
        <v>3</v>
      </c>
      <c r="C56" s="11">
        <v>2</v>
      </c>
      <c r="D56" s="11" t="s">
        <v>85</v>
      </c>
      <c r="E56" s="11" t="s">
        <v>49</v>
      </c>
      <c r="F56" s="10"/>
    </row>
    <row r="57" spans="1:6" x14ac:dyDescent="0.2">
      <c r="A57" s="39" t="s">
        <v>49</v>
      </c>
      <c r="B57" s="39">
        <v>3</v>
      </c>
      <c r="C57" s="12"/>
      <c r="D57" s="12"/>
      <c r="E57" s="12"/>
      <c r="F57" s="10"/>
    </row>
    <row r="58" spans="1:6" x14ac:dyDescent="0.2">
      <c r="A58" s="39" t="s">
        <v>49</v>
      </c>
      <c r="B58" s="39">
        <v>3</v>
      </c>
      <c r="C58" s="11">
        <v>4</v>
      </c>
      <c r="D58" s="11" t="s">
        <v>59</v>
      </c>
      <c r="E58" s="11" t="s">
        <v>52</v>
      </c>
      <c r="F58" s="10"/>
    </row>
    <row r="59" spans="1:6" x14ac:dyDescent="0.2">
      <c r="A59" s="41"/>
      <c r="B59" s="41"/>
      <c r="C59" s="25"/>
      <c r="D59" s="25"/>
      <c r="E59" s="25"/>
      <c r="F59" s="10"/>
    </row>
    <row r="62" spans="1:6" x14ac:dyDescent="0.2">
      <c r="B62">
        <f>AVERAGE(B2:B58)</f>
        <v>2.5438596491228069</v>
      </c>
      <c r="C62">
        <f>AVERAGE(C2:C58)</f>
        <v>3.4285714285714284</v>
      </c>
      <c r="D62" s="35" t="s">
        <v>380</v>
      </c>
      <c r="E62" t="s">
        <v>387</v>
      </c>
    </row>
    <row r="63" spans="1:6" x14ac:dyDescent="0.2">
      <c r="D63" s="8" t="s">
        <v>59</v>
      </c>
      <c r="E63" s="36">
        <v>20</v>
      </c>
    </row>
    <row r="64" spans="1:6" ht="25.5" x14ac:dyDescent="0.2">
      <c r="A64" s="35" t="s">
        <v>380</v>
      </c>
      <c r="B64" s="43" t="s">
        <v>393</v>
      </c>
      <c r="D64" s="8" t="s">
        <v>54</v>
      </c>
      <c r="E64" s="36">
        <v>18</v>
      </c>
    </row>
    <row r="65" spans="1:5" x14ac:dyDescent="0.2">
      <c r="A65" s="8" t="s">
        <v>52</v>
      </c>
      <c r="B65" s="36">
        <v>25</v>
      </c>
      <c r="D65" s="8" t="s">
        <v>85</v>
      </c>
      <c r="E65" s="36">
        <v>17</v>
      </c>
    </row>
    <row r="66" spans="1:5" x14ac:dyDescent="0.2">
      <c r="A66" s="8" t="s">
        <v>49</v>
      </c>
      <c r="B66" s="36">
        <v>29</v>
      </c>
      <c r="D66" s="8" t="s">
        <v>177</v>
      </c>
      <c r="E66" s="36">
        <v>1</v>
      </c>
    </row>
    <row r="67" spans="1:5" x14ac:dyDescent="0.2">
      <c r="A67" s="8" t="s">
        <v>381</v>
      </c>
      <c r="B67" s="36">
        <v>54</v>
      </c>
      <c r="D67" s="8" t="s">
        <v>381</v>
      </c>
      <c r="E67" s="36">
        <v>56</v>
      </c>
    </row>
    <row r="70" spans="1:5" x14ac:dyDescent="0.2">
      <c r="A70" s="8" t="s">
        <v>425</v>
      </c>
      <c r="B70" t="s">
        <v>426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J175"/>
  <sheetViews>
    <sheetView zoomScale="115" zoomScaleNormal="115" workbookViewId="0"/>
  </sheetViews>
  <sheetFormatPr defaultRowHeight="12.75" x14ac:dyDescent="0.2"/>
  <cols>
    <col min="1" max="1" width="65.5703125" customWidth="1"/>
    <col min="2" max="2" width="33.85546875" customWidth="1"/>
    <col min="9" max="9" width="13.85546875" customWidth="1"/>
    <col min="10" max="10" width="43.85546875" bestFit="1" customWidth="1"/>
    <col min="11" max="11" width="84.85546875" bestFit="1" customWidth="1"/>
  </cols>
  <sheetData>
    <row r="1" spans="1:2" ht="31.5" x14ac:dyDescent="0.2">
      <c r="A1" s="4" t="s">
        <v>1</v>
      </c>
      <c r="B1" s="4" t="s">
        <v>44</v>
      </c>
    </row>
    <row r="2" spans="1:2" x14ac:dyDescent="0.2">
      <c r="A2" s="2" t="s">
        <v>48</v>
      </c>
      <c r="B2" s="2" t="s">
        <v>65</v>
      </c>
    </row>
    <row r="3" spans="1:2" x14ac:dyDescent="0.2">
      <c r="A3" s="2" t="s">
        <v>67</v>
      </c>
      <c r="B3" s="2" t="s">
        <v>80</v>
      </c>
    </row>
    <row r="4" spans="1:2" x14ac:dyDescent="0.2">
      <c r="A4" s="2" t="s">
        <v>82</v>
      </c>
      <c r="B4" s="2" t="s">
        <v>80</v>
      </c>
    </row>
    <row r="5" spans="1:2" x14ac:dyDescent="0.2">
      <c r="A5" s="2" t="s">
        <v>82</v>
      </c>
      <c r="B5" s="2" t="s">
        <v>80</v>
      </c>
    </row>
    <row r="6" spans="1:2" x14ac:dyDescent="0.2">
      <c r="A6" s="2" t="s">
        <v>48</v>
      </c>
      <c r="B6" s="2" t="s">
        <v>106</v>
      </c>
    </row>
    <row r="7" spans="1:2" x14ac:dyDescent="0.2">
      <c r="A7" s="2" t="s">
        <v>48</v>
      </c>
      <c r="B7" s="2" t="s">
        <v>65</v>
      </c>
    </row>
    <row r="8" spans="1:2" x14ac:dyDescent="0.2">
      <c r="A8" s="2" t="s">
        <v>48</v>
      </c>
      <c r="B8" s="2" t="s">
        <v>106</v>
      </c>
    </row>
    <row r="9" spans="1:2" x14ac:dyDescent="0.2">
      <c r="A9" s="2" t="s">
        <v>82</v>
      </c>
      <c r="B9" s="2" t="s">
        <v>80</v>
      </c>
    </row>
    <row r="10" spans="1:2" x14ac:dyDescent="0.2">
      <c r="A10" s="2" t="s">
        <v>48</v>
      </c>
      <c r="B10" s="2" t="s">
        <v>80</v>
      </c>
    </row>
    <row r="11" spans="1:2" x14ac:dyDescent="0.2">
      <c r="A11" s="2" t="s">
        <v>82</v>
      </c>
      <c r="B11" s="2" t="s">
        <v>80</v>
      </c>
    </row>
    <row r="12" spans="1:2" x14ac:dyDescent="0.2">
      <c r="A12" s="2" t="s">
        <v>48</v>
      </c>
      <c r="B12" s="2" t="s">
        <v>65</v>
      </c>
    </row>
    <row r="13" spans="1:2" x14ac:dyDescent="0.2">
      <c r="A13" s="2" t="s">
        <v>67</v>
      </c>
      <c r="B13" s="2" t="s">
        <v>80</v>
      </c>
    </row>
    <row r="14" spans="1:2" x14ac:dyDescent="0.2">
      <c r="A14" s="2" t="s">
        <v>67</v>
      </c>
      <c r="B14" s="2" t="s">
        <v>80</v>
      </c>
    </row>
    <row r="15" spans="1:2" x14ac:dyDescent="0.2">
      <c r="A15" s="2" t="s">
        <v>138</v>
      </c>
      <c r="B15" s="2" t="s">
        <v>80</v>
      </c>
    </row>
    <row r="16" spans="1:2" x14ac:dyDescent="0.2">
      <c r="A16" s="2" t="s">
        <v>142</v>
      </c>
      <c r="B16" s="2" t="s">
        <v>65</v>
      </c>
    </row>
    <row r="17" spans="1:10" x14ac:dyDescent="0.2">
      <c r="A17" s="2" t="s">
        <v>48</v>
      </c>
      <c r="B17" s="2" t="s">
        <v>65</v>
      </c>
    </row>
    <row r="18" spans="1:10" x14ac:dyDescent="0.2">
      <c r="A18" s="2" t="s">
        <v>67</v>
      </c>
      <c r="B18" s="2" t="s">
        <v>80</v>
      </c>
    </row>
    <row r="19" spans="1:10" x14ac:dyDescent="0.2">
      <c r="A19" s="2" t="s">
        <v>48</v>
      </c>
      <c r="B19" s="2" t="s">
        <v>80</v>
      </c>
      <c r="I19" s="35" t="s">
        <v>380</v>
      </c>
      <c r="J19" t="s">
        <v>383</v>
      </c>
    </row>
    <row r="20" spans="1:10" x14ac:dyDescent="0.2">
      <c r="A20" s="2" t="s">
        <v>82</v>
      </c>
      <c r="B20" s="2" t="s">
        <v>80</v>
      </c>
      <c r="I20" s="8" t="s">
        <v>65</v>
      </c>
      <c r="J20" s="36">
        <v>29</v>
      </c>
    </row>
    <row r="21" spans="1:10" x14ac:dyDescent="0.2">
      <c r="A21" s="2" t="s">
        <v>82</v>
      </c>
      <c r="B21" s="2" t="s">
        <v>106</v>
      </c>
      <c r="I21" s="37" t="s">
        <v>48</v>
      </c>
      <c r="J21" s="36">
        <v>26</v>
      </c>
    </row>
    <row r="22" spans="1:10" x14ac:dyDescent="0.2">
      <c r="A22" s="2" t="s">
        <v>82</v>
      </c>
      <c r="B22" s="2" t="s">
        <v>80</v>
      </c>
      <c r="I22" s="37" t="s">
        <v>82</v>
      </c>
      <c r="J22" s="36">
        <v>3</v>
      </c>
    </row>
    <row r="23" spans="1:10" x14ac:dyDescent="0.2">
      <c r="A23" s="2" t="s">
        <v>82</v>
      </c>
      <c r="B23" s="2" t="s">
        <v>80</v>
      </c>
      <c r="I23" s="8" t="s">
        <v>106</v>
      </c>
      <c r="J23" s="36">
        <v>26</v>
      </c>
    </row>
    <row r="24" spans="1:10" x14ac:dyDescent="0.2">
      <c r="A24" s="2" t="s">
        <v>67</v>
      </c>
      <c r="B24" s="2" t="s">
        <v>80</v>
      </c>
      <c r="I24" s="37" t="s">
        <v>48</v>
      </c>
      <c r="J24" s="36">
        <v>20</v>
      </c>
    </row>
    <row r="25" spans="1:10" x14ac:dyDescent="0.2">
      <c r="A25" s="2" t="s">
        <v>48</v>
      </c>
      <c r="B25" s="2" t="s">
        <v>80</v>
      </c>
      <c r="I25" s="37" t="s">
        <v>82</v>
      </c>
      <c r="J25" s="36">
        <v>6</v>
      </c>
    </row>
    <row r="26" spans="1:10" x14ac:dyDescent="0.2">
      <c r="A26" s="2" t="s">
        <v>48</v>
      </c>
      <c r="B26" s="2" t="s">
        <v>65</v>
      </c>
      <c r="I26" s="8" t="s">
        <v>80</v>
      </c>
      <c r="J26" s="36">
        <v>115</v>
      </c>
    </row>
    <row r="27" spans="1:10" x14ac:dyDescent="0.2">
      <c r="A27" s="2" t="s">
        <v>48</v>
      </c>
      <c r="B27" s="2" t="s">
        <v>80</v>
      </c>
      <c r="I27" s="37" t="s">
        <v>48</v>
      </c>
      <c r="J27" s="36">
        <v>19</v>
      </c>
    </row>
    <row r="28" spans="1:10" x14ac:dyDescent="0.2">
      <c r="A28" s="2" t="s">
        <v>82</v>
      </c>
      <c r="B28" s="2" t="s">
        <v>80</v>
      </c>
      <c r="I28" s="37" t="s">
        <v>67</v>
      </c>
      <c r="J28" s="36">
        <v>26</v>
      </c>
    </row>
    <row r="29" spans="1:10" x14ac:dyDescent="0.2">
      <c r="A29" s="2" t="s">
        <v>67</v>
      </c>
      <c r="B29" s="2" t="s">
        <v>80</v>
      </c>
      <c r="I29" s="37" t="s">
        <v>138</v>
      </c>
      <c r="J29" s="36">
        <v>1</v>
      </c>
    </row>
    <row r="30" spans="1:10" x14ac:dyDescent="0.2">
      <c r="A30" s="2" t="s">
        <v>48</v>
      </c>
      <c r="B30" s="2" t="s">
        <v>65</v>
      </c>
      <c r="I30" s="37" t="s">
        <v>326</v>
      </c>
      <c r="J30" s="36">
        <v>1</v>
      </c>
    </row>
    <row r="31" spans="1:10" x14ac:dyDescent="0.2">
      <c r="A31" s="2" t="s">
        <v>48</v>
      </c>
      <c r="B31" s="2" t="s">
        <v>106</v>
      </c>
      <c r="I31" s="37" t="s">
        <v>82</v>
      </c>
      <c r="J31" s="36">
        <v>68</v>
      </c>
    </row>
    <row r="32" spans="1:10" x14ac:dyDescent="0.2">
      <c r="A32" s="2" t="s">
        <v>67</v>
      </c>
      <c r="B32" s="2" t="s">
        <v>80</v>
      </c>
      <c r="I32" s="8" t="s">
        <v>381</v>
      </c>
      <c r="J32" s="36">
        <v>170</v>
      </c>
    </row>
    <row r="33" spans="1:2" x14ac:dyDescent="0.2">
      <c r="A33" s="2" t="s">
        <v>82</v>
      </c>
      <c r="B33" s="2" t="s">
        <v>80</v>
      </c>
    </row>
    <row r="34" spans="1:2" x14ac:dyDescent="0.2">
      <c r="A34" s="2" t="s">
        <v>82</v>
      </c>
      <c r="B34" s="2" t="s">
        <v>80</v>
      </c>
    </row>
    <row r="35" spans="1:2" x14ac:dyDescent="0.2">
      <c r="A35" s="2" t="s">
        <v>82</v>
      </c>
      <c r="B35" s="2" t="s">
        <v>80</v>
      </c>
    </row>
    <row r="36" spans="1:2" x14ac:dyDescent="0.2">
      <c r="A36" s="2" t="s">
        <v>48</v>
      </c>
      <c r="B36" s="2" t="s">
        <v>65</v>
      </c>
    </row>
    <row r="37" spans="1:2" x14ac:dyDescent="0.2">
      <c r="A37" s="2" t="s">
        <v>48</v>
      </c>
      <c r="B37" s="2" t="s">
        <v>106</v>
      </c>
    </row>
    <row r="38" spans="1:2" x14ac:dyDescent="0.2">
      <c r="A38" s="2" t="s">
        <v>67</v>
      </c>
      <c r="B38" s="2" t="s">
        <v>80</v>
      </c>
    </row>
    <row r="39" spans="1:2" x14ac:dyDescent="0.2">
      <c r="A39" s="2" t="s">
        <v>82</v>
      </c>
      <c r="B39" s="2" t="s">
        <v>80</v>
      </c>
    </row>
    <row r="40" spans="1:2" x14ac:dyDescent="0.2">
      <c r="A40" s="2" t="s">
        <v>67</v>
      </c>
      <c r="B40" s="2" t="s">
        <v>80</v>
      </c>
    </row>
    <row r="41" spans="1:2" x14ac:dyDescent="0.2">
      <c r="A41" s="2" t="s">
        <v>48</v>
      </c>
      <c r="B41" s="2" t="s">
        <v>65</v>
      </c>
    </row>
    <row r="42" spans="1:2" x14ac:dyDescent="0.2">
      <c r="A42" s="2" t="s">
        <v>82</v>
      </c>
      <c r="B42" s="2" t="s">
        <v>80</v>
      </c>
    </row>
    <row r="43" spans="1:2" x14ac:dyDescent="0.2">
      <c r="A43" s="2" t="s">
        <v>48</v>
      </c>
      <c r="B43" s="2" t="s">
        <v>65</v>
      </c>
    </row>
    <row r="44" spans="1:2" x14ac:dyDescent="0.2">
      <c r="A44" s="2" t="s">
        <v>67</v>
      </c>
      <c r="B44" s="2" t="s">
        <v>80</v>
      </c>
    </row>
    <row r="45" spans="1:2" x14ac:dyDescent="0.2">
      <c r="A45" s="2" t="s">
        <v>82</v>
      </c>
      <c r="B45" s="2" t="s">
        <v>80</v>
      </c>
    </row>
    <row r="46" spans="1:2" x14ac:dyDescent="0.2">
      <c r="A46" s="2" t="s">
        <v>48</v>
      </c>
      <c r="B46" s="2" t="s">
        <v>65</v>
      </c>
    </row>
    <row r="47" spans="1:2" x14ac:dyDescent="0.2">
      <c r="A47" s="2" t="s">
        <v>82</v>
      </c>
      <c r="B47" s="2" t="s">
        <v>80</v>
      </c>
    </row>
    <row r="48" spans="1:2" x14ac:dyDescent="0.2">
      <c r="A48" s="2" t="s">
        <v>82</v>
      </c>
      <c r="B48" s="2" t="s">
        <v>80</v>
      </c>
    </row>
    <row r="49" spans="1:2" x14ac:dyDescent="0.2">
      <c r="A49" s="2" t="s">
        <v>82</v>
      </c>
      <c r="B49" s="2" t="s">
        <v>80</v>
      </c>
    </row>
    <row r="50" spans="1:2" x14ac:dyDescent="0.2">
      <c r="A50" s="2" t="s">
        <v>48</v>
      </c>
      <c r="B50" s="2" t="s">
        <v>65</v>
      </c>
    </row>
    <row r="51" spans="1:2" x14ac:dyDescent="0.2">
      <c r="A51" s="2" t="s">
        <v>219</v>
      </c>
      <c r="B51" s="2" t="s">
        <v>80</v>
      </c>
    </row>
    <row r="52" spans="1:2" x14ac:dyDescent="0.2">
      <c r="A52" s="2" t="s">
        <v>67</v>
      </c>
      <c r="B52" s="2" t="s">
        <v>80</v>
      </c>
    </row>
    <row r="53" spans="1:2" x14ac:dyDescent="0.2">
      <c r="A53" s="2" t="s">
        <v>82</v>
      </c>
      <c r="B53" s="2" t="s">
        <v>80</v>
      </c>
    </row>
    <row r="54" spans="1:2" x14ac:dyDescent="0.2">
      <c r="A54" s="2" t="s">
        <v>82</v>
      </c>
      <c r="B54" s="2" t="s">
        <v>80</v>
      </c>
    </row>
    <row r="55" spans="1:2" x14ac:dyDescent="0.2">
      <c r="A55" s="2" t="s">
        <v>48</v>
      </c>
      <c r="B55" s="2" t="s">
        <v>65</v>
      </c>
    </row>
    <row r="56" spans="1:2" x14ac:dyDescent="0.2">
      <c r="A56" s="2" t="s">
        <v>48</v>
      </c>
      <c r="B56" s="2" t="s">
        <v>65</v>
      </c>
    </row>
    <row r="57" spans="1:2" x14ac:dyDescent="0.2">
      <c r="A57" s="2" t="s">
        <v>48</v>
      </c>
      <c r="B57" s="2" t="s">
        <v>106</v>
      </c>
    </row>
    <row r="58" spans="1:2" x14ac:dyDescent="0.2">
      <c r="A58" s="2" t="s">
        <v>67</v>
      </c>
      <c r="B58" s="2" t="s">
        <v>80</v>
      </c>
    </row>
    <row r="59" spans="1:2" x14ac:dyDescent="0.2">
      <c r="A59" s="2" t="s">
        <v>82</v>
      </c>
      <c r="B59" s="2" t="s">
        <v>80</v>
      </c>
    </row>
    <row r="60" spans="1:2" x14ac:dyDescent="0.2">
      <c r="A60" s="2" t="s">
        <v>48</v>
      </c>
      <c r="B60" s="2" t="s">
        <v>65</v>
      </c>
    </row>
    <row r="61" spans="1:2" x14ac:dyDescent="0.2">
      <c r="A61" s="2" t="s">
        <v>48</v>
      </c>
      <c r="B61" s="2" t="s">
        <v>106</v>
      </c>
    </row>
    <row r="62" spans="1:2" x14ac:dyDescent="0.2">
      <c r="A62" s="2" t="s">
        <v>82</v>
      </c>
      <c r="B62" s="2" t="s">
        <v>80</v>
      </c>
    </row>
    <row r="63" spans="1:2" x14ac:dyDescent="0.2">
      <c r="A63" s="2" t="s">
        <v>48</v>
      </c>
      <c r="B63" s="2" t="s">
        <v>80</v>
      </c>
    </row>
    <row r="64" spans="1:2" x14ac:dyDescent="0.2">
      <c r="A64" s="2" t="s">
        <v>82</v>
      </c>
      <c r="B64" s="2" t="s">
        <v>65</v>
      </c>
    </row>
    <row r="65" spans="1:2" x14ac:dyDescent="0.2">
      <c r="A65" s="2" t="s">
        <v>48</v>
      </c>
      <c r="B65" s="2" t="s">
        <v>106</v>
      </c>
    </row>
    <row r="66" spans="1:2" x14ac:dyDescent="0.2">
      <c r="A66" s="2" t="s">
        <v>67</v>
      </c>
      <c r="B66" s="2" t="s">
        <v>80</v>
      </c>
    </row>
    <row r="67" spans="1:2" x14ac:dyDescent="0.2">
      <c r="A67" s="2" t="s">
        <v>48</v>
      </c>
      <c r="B67" s="2" t="s">
        <v>65</v>
      </c>
    </row>
    <row r="68" spans="1:2" x14ac:dyDescent="0.2">
      <c r="A68" s="2" t="s">
        <v>82</v>
      </c>
      <c r="B68" s="2" t="s">
        <v>80</v>
      </c>
    </row>
    <row r="69" spans="1:2" x14ac:dyDescent="0.2">
      <c r="A69" s="2" t="s">
        <v>67</v>
      </c>
      <c r="B69" s="2" t="s">
        <v>80</v>
      </c>
    </row>
    <row r="70" spans="1:2" x14ac:dyDescent="0.2">
      <c r="A70" s="2" t="s">
        <v>82</v>
      </c>
      <c r="B70" s="2" t="s">
        <v>106</v>
      </c>
    </row>
    <row r="71" spans="1:2" x14ac:dyDescent="0.2">
      <c r="A71" s="2" t="s">
        <v>48</v>
      </c>
      <c r="B71" s="2" t="s">
        <v>80</v>
      </c>
    </row>
    <row r="72" spans="1:2" x14ac:dyDescent="0.2">
      <c r="A72" s="2" t="s">
        <v>48</v>
      </c>
      <c r="B72" s="2" t="s">
        <v>106</v>
      </c>
    </row>
    <row r="73" spans="1:2" x14ac:dyDescent="0.2">
      <c r="A73" s="2" t="s">
        <v>82</v>
      </c>
      <c r="B73" s="2" t="s">
        <v>80</v>
      </c>
    </row>
    <row r="74" spans="1:2" x14ac:dyDescent="0.2">
      <c r="A74" s="2" t="s">
        <v>82</v>
      </c>
      <c r="B74" s="2" t="s">
        <v>80</v>
      </c>
    </row>
    <row r="75" spans="1:2" x14ac:dyDescent="0.2">
      <c r="A75" s="2" t="s">
        <v>82</v>
      </c>
      <c r="B75" s="2" t="s">
        <v>80</v>
      </c>
    </row>
    <row r="76" spans="1:2" x14ac:dyDescent="0.2">
      <c r="A76" s="2" t="s">
        <v>48</v>
      </c>
      <c r="B76" s="2" t="s">
        <v>65</v>
      </c>
    </row>
    <row r="77" spans="1:2" x14ac:dyDescent="0.2">
      <c r="A77" s="2" t="s">
        <v>48</v>
      </c>
      <c r="B77" s="2" t="s">
        <v>106</v>
      </c>
    </row>
    <row r="78" spans="1:2" x14ac:dyDescent="0.2">
      <c r="A78" s="2" t="s">
        <v>82</v>
      </c>
      <c r="B78" s="2" t="s">
        <v>80</v>
      </c>
    </row>
    <row r="79" spans="1:2" x14ac:dyDescent="0.2">
      <c r="A79" s="2" t="s">
        <v>48</v>
      </c>
      <c r="B79" s="2" t="s">
        <v>80</v>
      </c>
    </row>
    <row r="80" spans="1:2" x14ac:dyDescent="0.2">
      <c r="A80" s="2" t="s">
        <v>82</v>
      </c>
      <c r="B80" s="2" t="s">
        <v>80</v>
      </c>
    </row>
    <row r="81" spans="1:2" x14ac:dyDescent="0.2">
      <c r="A81" s="2" t="s">
        <v>82</v>
      </c>
      <c r="B81" s="2" t="s">
        <v>80</v>
      </c>
    </row>
    <row r="82" spans="1:2" x14ac:dyDescent="0.2">
      <c r="A82" s="2" t="s">
        <v>82</v>
      </c>
      <c r="B82" s="2" t="s">
        <v>80</v>
      </c>
    </row>
    <row r="83" spans="1:2" x14ac:dyDescent="0.2">
      <c r="A83" s="2" t="s">
        <v>48</v>
      </c>
      <c r="B83" s="2" t="s">
        <v>106</v>
      </c>
    </row>
    <row r="84" spans="1:2" x14ac:dyDescent="0.2">
      <c r="A84" s="2" t="s">
        <v>67</v>
      </c>
      <c r="B84" s="2" t="s">
        <v>80</v>
      </c>
    </row>
    <row r="85" spans="1:2" x14ac:dyDescent="0.2">
      <c r="A85" s="2" t="s">
        <v>82</v>
      </c>
      <c r="B85" s="2" t="s">
        <v>80</v>
      </c>
    </row>
    <row r="86" spans="1:2" x14ac:dyDescent="0.2">
      <c r="A86" s="2" t="s">
        <v>82</v>
      </c>
      <c r="B86" s="2" t="s">
        <v>80</v>
      </c>
    </row>
    <row r="87" spans="1:2" x14ac:dyDescent="0.2">
      <c r="A87" s="2" t="s">
        <v>67</v>
      </c>
      <c r="B87" s="2" t="s">
        <v>80</v>
      </c>
    </row>
    <row r="88" spans="1:2" x14ac:dyDescent="0.2">
      <c r="A88" s="2" t="s">
        <v>82</v>
      </c>
      <c r="B88" s="2" t="s">
        <v>80</v>
      </c>
    </row>
    <row r="89" spans="1:2" x14ac:dyDescent="0.2">
      <c r="A89" s="2" t="s">
        <v>67</v>
      </c>
      <c r="B89" s="2" t="s">
        <v>80</v>
      </c>
    </row>
    <row r="90" spans="1:2" x14ac:dyDescent="0.2">
      <c r="A90" s="2" t="s">
        <v>48</v>
      </c>
      <c r="B90" s="2" t="s">
        <v>80</v>
      </c>
    </row>
    <row r="91" spans="1:2" x14ac:dyDescent="0.2">
      <c r="A91" s="2" t="s">
        <v>82</v>
      </c>
      <c r="B91" s="2" t="s">
        <v>80</v>
      </c>
    </row>
    <row r="92" spans="1:2" x14ac:dyDescent="0.2">
      <c r="A92" s="2" t="s">
        <v>82</v>
      </c>
      <c r="B92" s="2" t="s">
        <v>80</v>
      </c>
    </row>
    <row r="93" spans="1:2" x14ac:dyDescent="0.2">
      <c r="A93" s="2" t="s">
        <v>82</v>
      </c>
      <c r="B93" s="2" t="s">
        <v>65</v>
      </c>
    </row>
    <row r="94" spans="1:2" x14ac:dyDescent="0.2">
      <c r="A94" s="2" t="s">
        <v>82</v>
      </c>
      <c r="B94" s="2" t="s">
        <v>80</v>
      </c>
    </row>
    <row r="95" spans="1:2" x14ac:dyDescent="0.2">
      <c r="A95" s="2" t="s">
        <v>48</v>
      </c>
      <c r="B95" s="2" t="s">
        <v>65</v>
      </c>
    </row>
    <row r="96" spans="1:2" x14ac:dyDescent="0.2">
      <c r="A96" s="2" t="s">
        <v>48</v>
      </c>
      <c r="B96" s="2" t="s">
        <v>106</v>
      </c>
    </row>
    <row r="97" spans="1:2" x14ac:dyDescent="0.2">
      <c r="A97" s="2" t="s">
        <v>67</v>
      </c>
      <c r="B97" s="2" t="s">
        <v>80</v>
      </c>
    </row>
    <row r="98" spans="1:2" x14ac:dyDescent="0.2">
      <c r="A98" s="2" t="s">
        <v>293</v>
      </c>
      <c r="B98" s="2" t="s">
        <v>80</v>
      </c>
    </row>
    <row r="99" spans="1:2" x14ac:dyDescent="0.2">
      <c r="A99" s="2" t="s">
        <v>82</v>
      </c>
      <c r="B99" s="2" t="s">
        <v>80</v>
      </c>
    </row>
    <row r="100" spans="1:2" x14ac:dyDescent="0.2">
      <c r="A100" s="2" t="s">
        <v>82</v>
      </c>
      <c r="B100" s="2" t="s">
        <v>106</v>
      </c>
    </row>
    <row r="101" spans="1:2" x14ac:dyDescent="0.2">
      <c r="A101" s="2" t="s">
        <v>82</v>
      </c>
      <c r="B101" s="2" t="s">
        <v>80</v>
      </c>
    </row>
    <row r="102" spans="1:2" x14ac:dyDescent="0.2">
      <c r="A102" s="2" t="s">
        <v>48</v>
      </c>
      <c r="B102" s="2" t="s">
        <v>106</v>
      </c>
    </row>
    <row r="103" spans="1:2" x14ac:dyDescent="0.2">
      <c r="A103" s="2" t="s">
        <v>82</v>
      </c>
      <c r="B103" s="2" t="s">
        <v>80</v>
      </c>
    </row>
    <row r="104" spans="1:2" x14ac:dyDescent="0.2">
      <c r="A104" s="2" t="s">
        <v>48</v>
      </c>
      <c r="B104" s="2" t="s">
        <v>106</v>
      </c>
    </row>
    <row r="105" spans="1:2" x14ac:dyDescent="0.2">
      <c r="A105" s="2" t="s">
        <v>48</v>
      </c>
      <c r="B105" s="2" t="s">
        <v>106</v>
      </c>
    </row>
    <row r="106" spans="1:2" x14ac:dyDescent="0.2">
      <c r="A106" s="2" t="s">
        <v>82</v>
      </c>
      <c r="B106" s="2" t="s">
        <v>80</v>
      </c>
    </row>
    <row r="107" spans="1:2" x14ac:dyDescent="0.2">
      <c r="A107" s="2" t="s">
        <v>48</v>
      </c>
      <c r="B107" s="2" t="s">
        <v>106</v>
      </c>
    </row>
    <row r="108" spans="1:2" x14ac:dyDescent="0.2">
      <c r="A108" s="2" t="s">
        <v>82</v>
      </c>
      <c r="B108" s="2" t="s">
        <v>80</v>
      </c>
    </row>
    <row r="109" spans="1:2" x14ac:dyDescent="0.2">
      <c r="A109" s="2" t="s">
        <v>82</v>
      </c>
      <c r="B109" s="2" t="s">
        <v>80</v>
      </c>
    </row>
    <row r="110" spans="1:2" x14ac:dyDescent="0.2">
      <c r="A110" s="2" t="s">
        <v>82</v>
      </c>
      <c r="B110" s="2" t="s">
        <v>80</v>
      </c>
    </row>
    <row r="111" spans="1:2" x14ac:dyDescent="0.2">
      <c r="A111" s="2" t="s">
        <v>48</v>
      </c>
      <c r="B111" s="2" t="s">
        <v>106</v>
      </c>
    </row>
    <row r="112" spans="1:2" x14ac:dyDescent="0.2">
      <c r="A112" s="2" t="s">
        <v>307</v>
      </c>
      <c r="B112" s="2" t="s">
        <v>106</v>
      </c>
    </row>
    <row r="113" spans="1:2" x14ac:dyDescent="0.2">
      <c r="A113" s="2" t="s">
        <v>82</v>
      </c>
      <c r="B113" s="2" t="s">
        <v>106</v>
      </c>
    </row>
    <row r="114" spans="1:2" x14ac:dyDescent="0.2">
      <c r="A114" s="2" t="s">
        <v>48</v>
      </c>
      <c r="B114" s="2" t="s">
        <v>106</v>
      </c>
    </row>
    <row r="115" spans="1:2" x14ac:dyDescent="0.2">
      <c r="A115" s="2" t="s">
        <v>82</v>
      </c>
      <c r="B115" s="2" t="s">
        <v>80</v>
      </c>
    </row>
    <row r="116" spans="1:2" x14ac:dyDescent="0.2">
      <c r="A116" s="2" t="s">
        <v>82</v>
      </c>
      <c r="B116" s="2" t="s">
        <v>80</v>
      </c>
    </row>
    <row r="117" spans="1:2" x14ac:dyDescent="0.2">
      <c r="A117" s="2" t="s">
        <v>82</v>
      </c>
      <c r="B117" s="2" t="s">
        <v>80</v>
      </c>
    </row>
    <row r="118" spans="1:2" x14ac:dyDescent="0.2">
      <c r="A118" s="2" t="s">
        <v>82</v>
      </c>
      <c r="B118" s="2" t="s">
        <v>80</v>
      </c>
    </row>
    <row r="119" spans="1:2" x14ac:dyDescent="0.2">
      <c r="A119" s="2" t="s">
        <v>82</v>
      </c>
      <c r="B119" s="2" t="s">
        <v>80</v>
      </c>
    </row>
    <row r="120" spans="1:2" x14ac:dyDescent="0.2">
      <c r="A120" s="2" t="s">
        <v>82</v>
      </c>
      <c r="B120" s="2" t="s">
        <v>80</v>
      </c>
    </row>
    <row r="121" spans="1:2" x14ac:dyDescent="0.2">
      <c r="A121" s="2" t="s">
        <v>48</v>
      </c>
      <c r="B121" s="2" t="s">
        <v>65</v>
      </c>
    </row>
    <row r="122" spans="1:2" x14ac:dyDescent="0.2">
      <c r="A122" s="2" t="s">
        <v>48</v>
      </c>
      <c r="B122" s="2" t="s">
        <v>80</v>
      </c>
    </row>
    <row r="123" spans="1:2" x14ac:dyDescent="0.2">
      <c r="A123" s="2" t="s">
        <v>82</v>
      </c>
      <c r="B123" s="2" t="s">
        <v>80</v>
      </c>
    </row>
    <row r="124" spans="1:2" x14ac:dyDescent="0.2">
      <c r="A124" s="2" t="s">
        <v>48</v>
      </c>
      <c r="B124" s="2" t="s">
        <v>80</v>
      </c>
    </row>
    <row r="125" spans="1:2" x14ac:dyDescent="0.2">
      <c r="A125" s="2" t="s">
        <v>82</v>
      </c>
      <c r="B125" s="2" t="s">
        <v>80</v>
      </c>
    </row>
    <row r="126" spans="1:2" x14ac:dyDescent="0.2">
      <c r="A126" s="2" t="s">
        <v>67</v>
      </c>
      <c r="B126" s="2" t="s">
        <v>80</v>
      </c>
    </row>
    <row r="127" spans="1:2" x14ac:dyDescent="0.2">
      <c r="A127" s="2" t="s">
        <v>48</v>
      </c>
      <c r="B127" s="2" t="s">
        <v>65</v>
      </c>
    </row>
    <row r="128" spans="1:2" x14ac:dyDescent="0.2">
      <c r="A128" s="2" t="s">
        <v>82</v>
      </c>
      <c r="B128" s="2" t="s">
        <v>80</v>
      </c>
    </row>
    <row r="129" spans="1:2" x14ac:dyDescent="0.2">
      <c r="A129" s="2" t="s">
        <v>67</v>
      </c>
      <c r="B129" s="2" t="s">
        <v>80</v>
      </c>
    </row>
    <row r="130" spans="1:2" x14ac:dyDescent="0.2">
      <c r="A130" s="2" t="s">
        <v>82</v>
      </c>
      <c r="B130" s="2" t="s">
        <v>80</v>
      </c>
    </row>
    <row r="131" spans="1:2" x14ac:dyDescent="0.2">
      <c r="A131" s="2" t="s">
        <v>82</v>
      </c>
      <c r="B131" s="2" t="s">
        <v>80</v>
      </c>
    </row>
    <row r="132" spans="1:2" x14ac:dyDescent="0.2">
      <c r="A132" s="2" t="s">
        <v>326</v>
      </c>
      <c r="B132" s="2" t="s">
        <v>80</v>
      </c>
    </row>
    <row r="133" spans="1:2" x14ac:dyDescent="0.2">
      <c r="A133" s="2" t="s">
        <v>82</v>
      </c>
      <c r="B133" s="2" t="s">
        <v>80</v>
      </c>
    </row>
    <row r="134" spans="1:2" x14ac:dyDescent="0.2">
      <c r="A134" s="2" t="s">
        <v>48</v>
      </c>
      <c r="B134" s="2" t="s">
        <v>80</v>
      </c>
    </row>
    <row r="135" spans="1:2" x14ac:dyDescent="0.2">
      <c r="A135" s="2" t="s">
        <v>48</v>
      </c>
      <c r="B135" s="2" t="s">
        <v>80</v>
      </c>
    </row>
    <row r="136" spans="1:2" x14ac:dyDescent="0.2">
      <c r="A136" s="2" t="s">
        <v>82</v>
      </c>
      <c r="B136" s="2" t="s">
        <v>80</v>
      </c>
    </row>
    <row r="137" spans="1:2" x14ac:dyDescent="0.2">
      <c r="A137" s="2" t="s">
        <v>82</v>
      </c>
      <c r="B137" s="2" t="s">
        <v>80</v>
      </c>
    </row>
    <row r="138" spans="1:2" x14ac:dyDescent="0.2">
      <c r="A138" s="2" t="s">
        <v>82</v>
      </c>
      <c r="B138" s="2" t="s">
        <v>80</v>
      </c>
    </row>
    <row r="139" spans="1:2" x14ac:dyDescent="0.2">
      <c r="A139" s="2" t="s">
        <v>67</v>
      </c>
      <c r="B139" s="2" t="s">
        <v>80</v>
      </c>
    </row>
    <row r="140" spans="1:2" x14ac:dyDescent="0.2">
      <c r="A140" s="2" t="s">
        <v>67</v>
      </c>
      <c r="B140" s="2" t="s">
        <v>80</v>
      </c>
    </row>
    <row r="141" spans="1:2" x14ac:dyDescent="0.2">
      <c r="A141" s="2" t="s">
        <v>48</v>
      </c>
      <c r="B141" s="2" t="s">
        <v>80</v>
      </c>
    </row>
    <row r="142" spans="1:2" x14ac:dyDescent="0.2">
      <c r="A142" s="2" t="s">
        <v>48</v>
      </c>
      <c r="B142" s="2" t="s">
        <v>65</v>
      </c>
    </row>
    <row r="143" spans="1:2" x14ac:dyDescent="0.2">
      <c r="A143" s="2" t="s">
        <v>48</v>
      </c>
      <c r="B143" s="2" t="s">
        <v>65</v>
      </c>
    </row>
    <row r="144" spans="1:2" x14ac:dyDescent="0.2">
      <c r="A144" s="2" t="s">
        <v>48</v>
      </c>
      <c r="B144" s="2" t="s">
        <v>80</v>
      </c>
    </row>
    <row r="145" spans="1:2" x14ac:dyDescent="0.2">
      <c r="A145" s="2" t="s">
        <v>48</v>
      </c>
      <c r="B145" s="2" t="s">
        <v>80</v>
      </c>
    </row>
    <row r="146" spans="1:2" x14ac:dyDescent="0.2">
      <c r="A146" s="2" t="s">
        <v>82</v>
      </c>
      <c r="B146" s="2" t="s">
        <v>80</v>
      </c>
    </row>
    <row r="147" spans="1:2" x14ac:dyDescent="0.2">
      <c r="A147" s="2" t="s">
        <v>82</v>
      </c>
      <c r="B147" s="2" t="s">
        <v>80</v>
      </c>
    </row>
    <row r="148" spans="1:2" x14ac:dyDescent="0.2">
      <c r="A148" s="2" t="s">
        <v>82</v>
      </c>
      <c r="B148" s="2" t="s">
        <v>80</v>
      </c>
    </row>
    <row r="149" spans="1:2" x14ac:dyDescent="0.2">
      <c r="A149" s="2" t="s">
        <v>67</v>
      </c>
      <c r="B149" s="2" t="s">
        <v>80</v>
      </c>
    </row>
    <row r="150" spans="1:2" x14ac:dyDescent="0.2">
      <c r="A150" s="2" t="s">
        <v>82</v>
      </c>
      <c r="B150" s="2" t="s">
        <v>80</v>
      </c>
    </row>
    <row r="151" spans="1:2" x14ac:dyDescent="0.2">
      <c r="A151" s="2" t="s">
        <v>82</v>
      </c>
      <c r="B151" s="2" t="s">
        <v>80</v>
      </c>
    </row>
    <row r="152" spans="1:2" x14ac:dyDescent="0.2">
      <c r="A152" s="2" t="s">
        <v>48</v>
      </c>
      <c r="B152" s="2" t="s">
        <v>80</v>
      </c>
    </row>
    <row r="153" spans="1:2" x14ac:dyDescent="0.2">
      <c r="A153" s="2" t="s">
        <v>82</v>
      </c>
      <c r="B153" s="2" t="s">
        <v>80</v>
      </c>
    </row>
    <row r="154" spans="1:2" x14ac:dyDescent="0.2">
      <c r="A154" s="2" t="s">
        <v>48</v>
      </c>
      <c r="B154" s="2" t="s">
        <v>80</v>
      </c>
    </row>
    <row r="155" spans="1:2" x14ac:dyDescent="0.2">
      <c r="A155" s="2" t="s">
        <v>82</v>
      </c>
      <c r="B155" s="2" t="s">
        <v>80</v>
      </c>
    </row>
    <row r="156" spans="1:2" x14ac:dyDescent="0.2">
      <c r="A156" s="2" t="s">
        <v>48</v>
      </c>
      <c r="B156" s="2" t="s">
        <v>80</v>
      </c>
    </row>
    <row r="157" spans="1:2" x14ac:dyDescent="0.2">
      <c r="A157" s="2" t="s">
        <v>82</v>
      </c>
      <c r="B157" s="2" t="s">
        <v>80</v>
      </c>
    </row>
    <row r="158" spans="1:2" x14ac:dyDescent="0.2">
      <c r="A158" s="2" t="s">
        <v>48</v>
      </c>
      <c r="B158" s="2" t="s">
        <v>80</v>
      </c>
    </row>
    <row r="159" spans="1:2" x14ac:dyDescent="0.2">
      <c r="A159" s="2" t="s">
        <v>48</v>
      </c>
      <c r="B159" s="2" t="s">
        <v>65</v>
      </c>
    </row>
    <row r="160" spans="1:2" x14ac:dyDescent="0.2">
      <c r="A160" s="2" t="s">
        <v>48</v>
      </c>
      <c r="B160" s="2" t="s">
        <v>65</v>
      </c>
    </row>
    <row r="161" spans="1:2" x14ac:dyDescent="0.2">
      <c r="A161" s="2" t="s">
        <v>48</v>
      </c>
      <c r="B161" s="2" t="s">
        <v>65</v>
      </c>
    </row>
    <row r="162" spans="1:2" x14ac:dyDescent="0.2">
      <c r="A162" s="2" t="s">
        <v>48</v>
      </c>
      <c r="B162" s="2" t="s">
        <v>65</v>
      </c>
    </row>
    <row r="163" spans="1:2" x14ac:dyDescent="0.2">
      <c r="A163" s="2" t="s">
        <v>48</v>
      </c>
      <c r="B163" s="2" t="s">
        <v>65</v>
      </c>
    </row>
    <row r="164" spans="1:2" x14ac:dyDescent="0.2">
      <c r="A164" s="2" t="s">
        <v>82</v>
      </c>
      <c r="B164" s="2" t="s">
        <v>80</v>
      </c>
    </row>
    <row r="165" spans="1:2" x14ac:dyDescent="0.2">
      <c r="A165" s="2" t="s">
        <v>82</v>
      </c>
      <c r="B165" s="2" t="s">
        <v>80</v>
      </c>
    </row>
    <row r="166" spans="1:2" x14ac:dyDescent="0.2">
      <c r="A166" s="2" t="s">
        <v>82</v>
      </c>
      <c r="B166" s="2" t="s">
        <v>80</v>
      </c>
    </row>
    <row r="167" spans="1:2" x14ac:dyDescent="0.2">
      <c r="A167" s="2" t="s">
        <v>67</v>
      </c>
      <c r="B167" s="2" t="s">
        <v>80</v>
      </c>
    </row>
    <row r="168" spans="1:2" x14ac:dyDescent="0.2">
      <c r="A168" s="2" t="s">
        <v>48</v>
      </c>
      <c r="B168" s="2" t="s">
        <v>106</v>
      </c>
    </row>
    <row r="169" spans="1:2" x14ac:dyDescent="0.2">
      <c r="A169" s="2" t="s">
        <v>48</v>
      </c>
      <c r="B169" s="2" t="s">
        <v>106</v>
      </c>
    </row>
    <row r="170" spans="1:2" x14ac:dyDescent="0.2">
      <c r="A170" s="2" t="s">
        <v>82</v>
      </c>
      <c r="B170" s="2" t="s">
        <v>106</v>
      </c>
    </row>
    <row r="171" spans="1:2" x14ac:dyDescent="0.2">
      <c r="A171" s="2" t="s">
        <v>82</v>
      </c>
      <c r="B171" s="2" t="s">
        <v>106</v>
      </c>
    </row>
    <row r="172" spans="1:2" x14ac:dyDescent="0.2">
      <c r="A172" s="2" t="s">
        <v>48</v>
      </c>
      <c r="B172" s="2" t="s">
        <v>106</v>
      </c>
    </row>
    <row r="173" spans="1:2" x14ac:dyDescent="0.2">
      <c r="A173" s="2" t="s">
        <v>82</v>
      </c>
      <c r="B173" s="2" t="s">
        <v>65</v>
      </c>
    </row>
    <row r="174" spans="1:2" x14ac:dyDescent="0.2">
      <c r="A174" s="2" t="s">
        <v>67</v>
      </c>
      <c r="B174" s="2" t="s">
        <v>80</v>
      </c>
    </row>
    <row r="175" spans="1:2" x14ac:dyDescent="0.2">
      <c r="A175" s="2" t="s">
        <v>67</v>
      </c>
      <c r="B175" s="2" t="s">
        <v>80</v>
      </c>
    </row>
  </sheetData>
  <autoFilter ref="A1:B175"/>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9"/>
  <sheetViews>
    <sheetView workbookViewId="0">
      <selection activeCell="E179" sqref="E179"/>
    </sheetView>
  </sheetViews>
  <sheetFormatPr defaultRowHeight="12.75" x14ac:dyDescent="0.2"/>
  <cols>
    <col min="1" max="1" width="21.5703125" customWidth="1"/>
    <col min="2" max="3" width="27.140625" customWidth="1"/>
    <col min="4" max="4" width="58.42578125" customWidth="1"/>
    <col min="5" max="5" width="66.42578125" customWidth="1"/>
    <col min="6" max="6" width="9.140625" style="10"/>
    <col min="7" max="7" width="31.140625" customWidth="1"/>
    <col min="8" max="8" width="30.42578125" customWidth="1"/>
    <col min="10" max="10" width="13.85546875" customWidth="1"/>
    <col min="11" max="11" width="39" bestFit="1" customWidth="1"/>
  </cols>
  <sheetData>
    <row r="1" spans="1:11" ht="94.5" x14ac:dyDescent="0.2">
      <c r="A1" s="4" t="s">
        <v>21</v>
      </c>
      <c r="B1" s="4" t="s">
        <v>22</v>
      </c>
      <c r="C1" s="4" t="s">
        <v>23</v>
      </c>
      <c r="D1" s="4" t="s">
        <v>24</v>
      </c>
      <c r="E1" s="4" t="s">
        <v>25</v>
      </c>
      <c r="G1" s="4" t="s">
        <v>44</v>
      </c>
      <c r="H1" s="46" t="s">
        <v>399</v>
      </c>
    </row>
    <row r="2" spans="1:11" x14ac:dyDescent="0.2">
      <c r="A2" s="2" t="s">
        <v>52</v>
      </c>
      <c r="G2" s="2" t="s">
        <v>65</v>
      </c>
      <c r="H2" t="str">
        <f t="shared" ref="H2:H33" si="0">IF(C2="No", G2,"")</f>
        <v/>
      </c>
    </row>
    <row r="3" spans="1:11" x14ac:dyDescent="0.2">
      <c r="A3" s="2" t="s">
        <v>49</v>
      </c>
      <c r="B3" s="2">
        <v>3</v>
      </c>
      <c r="C3" s="2" t="s">
        <v>49</v>
      </c>
      <c r="D3" s="2" t="s">
        <v>71</v>
      </c>
      <c r="E3" s="2" t="s">
        <v>67</v>
      </c>
      <c r="G3" s="2" t="s">
        <v>80</v>
      </c>
      <c r="H3" t="str">
        <f t="shared" si="0"/>
        <v/>
      </c>
    </row>
    <row r="4" spans="1:11" x14ac:dyDescent="0.2">
      <c r="A4" s="2" t="s">
        <v>49</v>
      </c>
      <c r="B4" s="2">
        <v>4</v>
      </c>
      <c r="C4" s="2" t="s">
        <v>49</v>
      </c>
      <c r="D4" s="2" t="s">
        <v>86</v>
      </c>
      <c r="E4" s="2" t="s">
        <v>87</v>
      </c>
      <c r="G4" s="2" t="s">
        <v>80</v>
      </c>
      <c r="H4" t="str">
        <f t="shared" si="0"/>
        <v/>
      </c>
      <c r="J4" s="35" t="s">
        <v>380</v>
      </c>
      <c r="K4" t="s">
        <v>400</v>
      </c>
    </row>
    <row r="5" spans="1:11" x14ac:dyDescent="0.2">
      <c r="A5" s="2" t="s">
        <v>49</v>
      </c>
      <c r="B5" s="2">
        <v>2</v>
      </c>
      <c r="C5" s="2" t="s">
        <v>49</v>
      </c>
      <c r="D5" s="2" t="s">
        <v>93</v>
      </c>
      <c r="E5" s="2" t="s">
        <v>94</v>
      </c>
      <c r="G5" s="2" t="s">
        <v>80</v>
      </c>
      <c r="H5" t="str">
        <f t="shared" si="0"/>
        <v/>
      </c>
      <c r="J5" s="8" t="s">
        <v>65</v>
      </c>
      <c r="K5" s="36">
        <v>4</v>
      </c>
    </row>
    <row r="6" spans="1:11" x14ac:dyDescent="0.2">
      <c r="A6" s="2" t="s">
        <v>49</v>
      </c>
      <c r="B6" s="2">
        <v>2</v>
      </c>
      <c r="C6" s="2" t="s">
        <v>52</v>
      </c>
      <c r="D6" s="2" t="s">
        <v>101</v>
      </c>
      <c r="E6" s="2" t="s">
        <v>102</v>
      </c>
      <c r="G6" s="2" t="s">
        <v>106</v>
      </c>
      <c r="H6" t="str">
        <f t="shared" si="0"/>
        <v>Staff</v>
      </c>
      <c r="J6" s="8" t="s">
        <v>106</v>
      </c>
      <c r="K6" s="36">
        <v>7</v>
      </c>
    </row>
    <row r="7" spans="1:11" x14ac:dyDescent="0.2">
      <c r="A7" s="2" t="s">
        <v>49</v>
      </c>
      <c r="B7" s="2">
        <v>3</v>
      </c>
      <c r="C7" s="2" t="s">
        <v>49</v>
      </c>
      <c r="D7" s="2" t="s">
        <v>108</v>
      </c>
      <c r="E7" s="2" t="s">
        <v>102</v>
      </c>
      <c r="G7" s="2" t="s">
        <v>65</v>
      </c>
      <c r="H7" t="str">
        <f t="shared" si="0"/>
        <v/>
      </c>
      <c r="J7" s="8" t="s">
        <v>80</v>
      </c>
      <c r="K7" s="36">
        <v>30</v>
      </c>
    </row>
    <row r="8" spans="1:11" x14ac:dyDescent="0.2">
      <c r="A8" s="2" t="s">
        <v>49</v>
      </c>
      <c r="B8" s="2">
        <v>4</v>
      </c>
      <c r="C8" s="2" t="s">
        <v>49</v>
      </c>
      <c r="D8" s="2" t="s">
        <v>111</v>
      </c>
      <c r="E8" s="2" t="s">
        <v>87</v>
      </c>
      <c r="G8" s="2" t="s">
        <v>106</v>
      </c>
      <c r="H8" t="str">
        <f t="shared" si="0"/>
        <v/>
      </c>
      <c r="J8" s="8" t="s">
        <v>381</v>
      </c>
      <c r="K8" s="36">
        <v>41</v>
      </c>
    </row>
    <row r="9" spans="1:11" x14ac:dyDescent="0.2">
      <c r="A9" s="2" t="s">
        <v>49</v>
      </c>
      <c r="B9" s="2">
        <v>2</v>
      </c>
      <c r="C9" s="2" t="s">
        <v>49</v>
      </c>
      <c r="D9" s="2" t="s">
        <v>114</v>
      </c>
      <c r="E9" s="2" t="s">
        <v>115</v>
      </c>
      <c r="G9" s="2" t="s">
        <v>80</v>
      </c>
      <c r="H9" t="str">
        <f t="shared" si="0"/>
        <v/>
      </c>
    </row>
    <row r="10" spans="1:11" x14ac:dyDescent="0.2">
      <c r="A10" s="2" t="s">
        <v>49</v>
      </c>
      <c r="B10" s="2">
        <v>2</v>
      </c>
      <c r="C10" s="2" t="s">
        <v>49</v>
      </c>
      <c r="D10" s="2" t="s">
        <v>71</v>
      </c>
      <c r="E10" s="2" t="s">
        <v>120</v>
      </c>
      <c r="G10" s="2" t="s">
        <v>80</v>
      </c>
      <c r="H10" t="str">
        <f t="shared" si="0"/>
        <v/>
      </c>
      <c r="J10" s="44" t="s">
        <v>401</v>
      </c>
    </row>
    <row r="11" spans="1:11" x14ac:dyDescent="0.2">
      <c r="A11" s="2" t="s">
        <v>49</v>
      </c>
      <c r="B11" s="2">
        <v>4</v>
      </c>
      <c r="C11" s="2" t="s">
        <v>52</v>
      </c>
      <c r="D11" s="2" t="s">
        <v>125</v>
      </c>
      <c r="E11" s="2" t="s">
        <v>120</v>
      </c>
      <c r="G11" s="2" t="s">
        <v>80</v>
      </c>
      <c r="H11" t="str">
        <f t="shared" si="0"/>
        <v>Student</v>
      </c>
    </row>
    <row r="12" spans="1:11" x14ac:dyDescent="0.2">
      <c r="A12" s="2" t="s">
        <v>49</v>
      </c>
      <c r="B12" s="2">
        <v>1</v>
      </c>
      <c r="C12" s="2" t="s">
        <v>49</v>
      </c>
      <c r="D12" s="2" t="s">
        <v>127</v>
      </c>
      <c r="E12" s="2" t="s">
        <v>67</v>
      </c>
      <c r="G12" s="2" t="s">
        <v>65</v>
      </c>
      <c r="H12" t="str">
        <f t="shared" si="0"/>
        <v/>
      </c>
      <c r="K12" s="45" t="s">
        <v>402</v>
      </c>
    </row>
    <row r="13" spans="1:11" x14ac:dyDescent="0.2">
      <c r="A13" s="2" t="s">
        <v>49</v>
      </c>
      <c r="B13" s="2">
        <v>6</v>
      </c>
      <c r="C13" s="2" t="s">
        <v>52</v>
      </c>
      <c r="D13" s="2" t="s">
        <v>101</v>
      </c>
      <c r="E13" s="2" t="s">
        <v>102</v>
      </c>
      <c r="G13" s="2" t="s">
        <v>80</v>
      </c>
      <c r="H13" t="str">
        <f t="shared" si="0"/>
        <v>Student</v>
      </c>
    </row>
    <row r="14" spans="1:11" x14ac:dyDescent="0.2">
      <c r="A14" s="2" t="s">
        <v>49</v>
      </c>
      <c r="B14" s="2">
        <v>4</v>
      </c>
      <c r="C14" s="2" t="s">
        <v>49</v>
      </c>
      <c r="D14" s="2" t="s">
        <v>135</v>
      </c>
      <c r="E14" s="2" t="s">
        <v>67</v>
      </c>
      <c r="G14" s="2" t="s">
        <v>80</v>
      </c>
      <c r="H14" t="str">
        <f t="shared" si="0"/>
        <v/>
      </c>
    </row>
    <row r="15" spans="1:11" x14ac:dyDescent="0.2">
      <c r="A15" s="2" t="s">
        <v>49</v>
      </c>
      <c r="B15" s="2">
        <v>3</v>
      </c>
      <c r="C15" s="2" t="s">
        <v>49</v>
      </c>
      <c r="D15" s="2" t="s">
        <v>139</v>
      </c>
      <c r="E15" s="2" t="s">
        <v>140</v>
      </c>
      <c r="G15" s="2" t="s">
        <v>80</v>
      </c>
      <c r="H15" t="str">
        <f t="shared" si="0"/>
        <v/>
      </c>
    </row>
    <row r="16" spans="1:11" x14ac:dyDescent="0.2">
      <c r="A16" s="2" t="s">
        <v>49</v>
      </c>
      <c r="B16" s="2">
        <v>1</v>
      </c>
      <c r="C16" s="2" t="s">
        <v>49</v>
      </c>
      <c r="D16" s="2" t="s">
        <v>86</v>
      </c>
      <c r="E16" s="2" t="s">
        <v>67</v>
      </c>
      <c r="G16" s="2" t="s">
        <v>65</v>
      </c>
      <c r="H16" t="str">
        <f t="shared" si="0"/>
        <v/>
      </c>
    </row>
    <row r="17" spans="1:11" x14ac:dyDescent="0.2">
      <c r="A17" s="2" t="s">
        <v>52</v>
      </c>
      <c r="G17" s="2" t="s">
        <v>65</v>
      </c>
      <c r="H17" t="str">
        <f t="shared" si="0"/>
        <v/>
      </c>
    </row>
    <row r="18" spans="1:11" x14ac:dyDescent="0.2">
      <c r="A18" s="2" t="s">
        <v>49</v>
      </c>
      <c r="B18" s="2">
        <v>4</v>
      </c>
      <c r="C18" s="2" t="s">
        <v>49</v>
      </c>
      <c r="D18" s="2" t="s">
        <v>147</v>
      </c>
      <c r="E18" s="2" t="s">
        <v>102</v>
      </c>
      <c r="G18" s="2" t="s">
        <v>80</v>
      </c>
      <c r="H18" t="str">
        <f t="shared" si="0"/>
        <v/>
      </c>
    </row>
    <row r="19" spans="1:11" x14ac:dyDescent="0.2">
      <c r="A19" s="2" t="s">
        <v>49</v>
      </c>
      <c r="B19" s="2">
        <v>2</v>
      </c>
      <c r="C19" s="2" t="s">
        <v>49</v>
      </c>
      <c r="D19" s="2" t="s">
        <v>147</v>
      </c>
      <c r="E19" s="2" t="s">
        <v>151</v>
      </c>
      <c r="G19" s="2" t="s">
        <v>80</v>
      </c>
      <c r="H19" t="str">
        <f t="shared" si="0"/>
        <v/>
      </c>
    </row>
    <row r="20" spans="1:11" x14ac:dyDescent="0.2">
      <c r="A20" s="2" t="s">
        <v>49</v>
      </c>
      <c r="B20" s="2">
        <v>8</v>
      </c>
      <c r="C20" s="2" t="s">
        <v>49</v>
      </c>
      <c r="D20" s="2" t="s">
        <v>71</v>
      </c>
      <c r="E20" s="2" t="s">
        <v>67</v>
      </c>
      <c r="G20" s="2" t="s">
        <v>80</v>
      </c>
      <c r="H20" t="str">
        <f t="shared" si="0"/>
        <v/>
      </c>
      <c r="J20" s="35" t="s">
        <v>380</v>
      </c>
      <c r="K20" t="s">
        <v>383</v>
      </c>
    </row>
    <row r="21" spans="1:11" x14ac:dyDescent="0.2">
      <c r="A21" s="2" t="s">
        <v>49</v>
      </c>
      <c r="B21" s="2">
        <v>2</v>
      </c>
      <c r="C21" s="2" t="s">
        <v>49</v>
      </c>
      <c r="D21" s="2" t="s">
        <v>139</v>
      </c>
      <c r="E21" s="2" t="s">
        <v>120</v>
      </c>
      <c r="G21" s="2" t="s">
        <v>106</v>
      </c>
      <c r="H21" t="str">
        <f t="shared" si="0"/>
        <v/>
      </c>
      <c r="J21" s="8" t="s">
        <v>52</v>
      </c>
      <c r="K21" s="36">
        <v>41</v>
      </c>
    </row>
    <row r="22" spans="1:11" x14ac:dyDescent="0.2">
      <c r="A22" s="2" t="s">
        <v>49</v>
      </c>
      <c r="B22" s="2">
        <v>1</v>
      </c>
      <c r="C22" s="2" t="s">
        <v>49</v>
      </c>
      <c r="D22" s="2" t="s">
        <v>147</v>
      </c>
      <c r="E22" s="2" t="s">
        <v>67</v>
      </c>
      <c r="G22" s="2" t="s">
        <v>80</v>
      </c>
      <c r="H22" t="str">
        <f t="shared" si="0"/>
        <v/>
      </c>
      <c r="J22" s="37" t="s">
        <v>65</v>
      </c>
      <c r="K22" s="36">
        <v>4</v>
      </c>
    </row>
    <row r="23" spans="1:11" x14ac:dyDescent="0.2">
      <c r="A23" s="2" t="s">
        <v>49</v>
      </c>
      <c r="B23" s="2">
        <v>1</v>
      </c>
      <c r="C23" s="2" t="s">
        <v>49</v>
      </c>
      <c r="D23" s="2" t="s">
        <v>157</v>
      </c>
      <c r="E23" s="2" t="s">
        <v>67</v>
      </c>
      <c r="G23" s="2" t="s">
        <v>80</v>
      </c>
      <c r="H23" t="str">
        <f t="shared" si="0"/>
        <v/>
      </c>
      <c r="J23" s="37" t="s">
        <v>106</v>
      </c>
      <c r="K23" s="36">
        <v>7</v>
      </c>
    </row>
    <row r="24" spans="1:11" x14ac:dyDescent="0.2">
      <c r="A24" s="2" t="s">
        <v>49</v>
      </c>
      <c r="B24" s="2">
        <v>4</v>
      </c>
      <c r="C24" s="2" t="s">
        <v>49</v>
      </c>
      <c r="D24" s="2" t="s">
        <v>160</v>
      </c>
      <c r="E24" s="2" t="s">
        <v>67</v>
      </c>
      <c r="G24" s="2" t="s">
        <v>80</v>
      </c>
      <c r="H24" t="str">
        <f t="shared" si="0"/>
        <v/>
      </c>
      <c r="J24" s="37" t="s">
        <v>80</v>
      </c>
      <c r="K24" s="36">
        <v>30</v>
      </c>
    </row>
    <row r="25" spans="1:11" x14ac:dyDescent="0.2">
      <c r="A25" s="2" t="s">
        <v>49</v>
      </c>
      <c r="B25" s="2">
        <v>1</v>
      </c>
      <c r="C25" s="2" t="s">
        <v>49</v>
      </c>
      <c r="D25" s="2" t="s">
        <v>127</v>
      </c>
      <c r="E25" s="2" t="s">
        <v>120</v>
      </c>
      <c r="G25" s="2" t="s">
        <v>80</v>
      </c>
      <c r="H25" t="str">
        <f t="shared" si="0"/>
        <v/>
      </c>
      <c r="J25" s="8" t="s">
        <v>49</v>
      </c>
      <c r="K25" s="36">
        <v>118</v>
      </c>
    </row>
    <row r="26" spans="1:11" x14ac:dyDescent="0.2">
      <c r="A26" s="2" t="s">
        <v>49</v>
      </c>
      <c r="B26" s="2">
        <v>1</v>
      </c>
      <c r="C26" s="2" t="s">
        <v>49</v>
      </c>
      <c r="D26" s="2" t="s">
        <v>127</v>
      </c>
      <c r="E26" s="2" t="s">
        <v>67</v>
      </c>
      <c r="G26" s="2" t="s">
        <v>65</v>
      </c>
      <c r="H26" t="str">
        <f t="shared" si="0"/>
        <v/>
      </c>
      <c r="J26" s="37" t="s">
        <v>65</v>
      </c>
      <c r="K26" s="36">
        <v>21</v>
      </c>
    </row>
    <row r="27" spans="1:11" x14ac:dyDescent="0.2">
      <c r="A27" s="2" t="s">
        <v>49</v>
      </c>
      <c r="B27" s="2">
        <v>4</v>
      </c>
      <c r="C27" s="2" t="s">
        <v>49</v>
      </c>
      <c r="D27" s="2" t="s">
        <v>101</v>
      </c>
      <c r="E27" s="2" t="s">
        <v>172</v>
      </c>
      <c r="G27" s="2" t="s">
        <v>80</v>
      </c>
      <c r="H27" t="str">
        <f t="shared" si="0"/>
        <v/>
      </c>
      <c r="J27" s="37" t="s">
        <v>106</v>
      </c>
      <c r="K27" s="36">
        <v>17</v>
      </c>
    </row>
    <row r="28" spans="1:11" x14ac:dyDescent="0.2">
      <c r="A28" s="2" t="s">
        <v>52</v>
      </c>
      <c r="G28" s="2" t="s">
        <v>80</v>
      </c>
      <c r="H28" t="str">
        <f t="shared" si="0"/>
        <v/>
      </c>
      <c r="J28" s="37" t="s">
        <v>80</v>
      </c>
      <c r="K28" s="36">
        <v>80</v>
      </c>
    </row>
    <row r="29" spans="1:11" x14ac:dyDescent="0.2">
      <c r="A29" s="2" t="s">
        <v>49</v>
      </c>
      <c r="B29" s="2">
        <v>1</v>
      </c>
      <c r="C29" s="2" t="s">
        <v>52</v>
      </c>
      <c r="D29" s="2" t="s">
        <v>86</v>
      </c>
      <c r="E29" s="2" t="s">
        <v>178</v>
      </c>
      <c r="G29" s="2" t="s">
        <v>80</v>
      </c>
      <c r="H29" t="str">
        <f t="shared" si="0"/>
        <v>Student</v>
      </c>
      <c r="J29" s="8" t="s">
        <v>381</v>
      </c>
      <c r="K29" s="36">
        <v>159</v>
      </c>
    </row>
    <row r="30" spans="1:11" x14ac:dyDescent="0.2">
      <c r="A30" s="2" t="s">
        <v>49</v>
      </c>
      <c r="B30" s="2">
        <v>2</v>
      </c>
      <c r="C30" s="2" t="s">
        <v>49</v>
      </c>
      <c r="D30" s="2" t="s">
        <v>93</v>
      </c>
      <c r="E30" s="2" t="s">
        <v>67</v>
      </c>
      <c r="G30" s="2" t="s">
        <v>65</v>
      </c>
      <c r="H30" t="str">
        <f t="shared" si="0"/>
        <v/>
      </c>
    </row>
    <row r="31" spans="1:11" x14ac:dyDescent="0.2">
      <c r="A31" s="2" t="s">
        <v>49</v>
      </c>
      <c r="B31" s="2">
        <v>1</v>
      </c>
      <c r="C31" s="2" t="s">
        <v>49</v>
      </c>
      <c r="D31" s="2" t="s">
        <v>127</v>
      </c>
      <c r="E31" s="2" t="s">
        <v>67</v>
      </c>
      <c r="G31" s="2" t="s">
        <v>106</v>
      </c>
      <c r="H31" t="str">
        <f t="shared" si="0"/>
        <v/>
      </c>
    </row>
    <row r="32" spans="1:11" x14ac:dyDescent="0.2">
      <c r="A32" s="2" t="s">
        <v>49</v>
      </c>
      <c r="B32" s="2">
        <v>1</v>
      </c>
      <c r="C32" s="2" t="s">
        <v>49</v>
      </c>
      <c r="D32" s="2" t="s">
        <v>182</v>
      </c>
      <c r="E32" s="2" t="s">
        <v>67</v>
      </c>
      <c r="G32" s="2" t="s">
        <v>80</v>
      </c>
      <c r="H32" t="str">
        <f t="shared" si="0"/>
        <v/>
      </c>
    </row>
    <row r="33" spans="1:8" x14ac:dyDescent="0.2">
      <c r="A33" s="2" t="s">
        <v>49</v>
      </c>
      <c r="B33" s="2">
        <v>2</v>
      </c>
      <c r="C33" s="2" t="s">
        <v>49</v>
      </c>
      <c r="D33" s="2" t="s">
        <v>139</v>
      </c>
      <c r="E33" s="2" t="s">
        <v>102</v>
      </c>
      <c r="G33" s="2" t="s">
        <v>80</v>
      </c>
      <c r="H33" t="str">
        <f t="shared" si="0"/>
        <v/>
      </c>
    </row>
    <row r="34" spans="1:8" x14ac:dyDescent="0.2">
      <c r="A34" s="2" t="s">
        <v>49</v>
      </c>
      <c r="B34" s="2">
        <v>2</v>
      </c>
      <c r="C34" s="2" t="s">
        <v>49</v>
      </c>
      <c r="D34" s="2" t="s">
        <v>71</v>
      </c>
      <c r="E34" s="2" t="s">
        <v>67</v>
      </c>
      <c r="G34" s="2" t="s">
        <v>80</v>
      </c>
      <c r="H34" t="str">
        <f t="shared" ref="H34:H65" si="1">IF(C34="No", G34,"")</f>
        <v/>
      </c>
    </row>
    <row r="35" spans="1:8" x14ac:dyDescent="0.2">
      <c r="A35" s="2" t="s">
        <v>52</v>
      </c>
      <c r="G35" s="2" t="s">
        <v>80</v>
      </c>
      <c r="H35" t="str">
        <f t="shared" si="1"/>
        <v/>
      </c>
    </row>
    <row r="36" spans="1:8" x14ac:dyDescent="0.2">
      <c r="A36" s="2" t="s">
        <v>52</v>
      </c>
      <c r="G36" s="2" t="s">
        <v>65</v>
      </c>
      <c r="H36" t="str">
        <f t="shared" si="1"/>
        <v/>
      </c>
    </row>
    <row r="37" spans="1:8" x14ac:dyDescent="0.2">
      <c r="A37" s="2" t="s">
        <v>49</v>
      </c>
      <c r="B37" s="2">
        <v>1</v>
      </c>
      <c r="C37" s="2" t="s">
        <v>49</v>
      </c>
      <c r="D37" s="2" t="s">
        <v>71</v>
      </c>
      <c r="E37" s="2" t="s">
        <v>67</v>
      </c>
      <c r="G37" s="2" t="s">
        <v>106</v>
      </c>
      <c r="H37" t="str">
        <f t="shared" si="1"/>
        <v/>
      </c>
    </row>
    <row r="38" spans="1:8" x14ac:dyDescent="0.2">
      <c r="A38" s="2" t="s">
        <v>49</v>
      </c>
      <c r="B38" s="2">
        <v>1</v>
      </c>
      <c r="C38" s="2" t="s">
        <v>52</v>
      </c>
      <c r="D38" s="2" t="s">
        <v>108</v>
      </c>
      <c r="E38" s="2" t="s">
        <v>67</v>
      </c>
      <c r="G38" s="2" t="s">
        <v>80</v>
      </c>
      <c r="H38" t="str">
        <f t="shared" si="1"/>
        <v>Student</v>
      </c>
    </row>
    <row r="39" spans="1:8" x14ac:dyDescent="0.2">
      <c r="A39" s="2" t="s">
        <v>49</v>
      </c>
      <c r="B39" s="2">
        <v>5</v>
      </c>
      <c r="C39" s="2" t="s">
        <v>49</v>
      </c>
      <c r="D39" s="2" t="s">
        <v>157</v>
      </c>
      <c r="E39" s="2" t="s">
        <v>102</v>
      </c>
      <c r="G39" s="2" t="s">
        <v>80</v>
      </c>
      <c r="H39" t="str">
        <f t="shared" si="1"/>
        <v/>
      </c>
    </row>
    <row r="40" spans="1:8" x14ac:dyDescent="0.2">
      <c r="A40" s="2" t="s">
        <v>49</v>
      </c>
      <c r="B40" s="2">
        <v>2</v>
      </c>
      <c r="C40" s="2" t="s">
        <v>49</v>
      </c>
      <c r="D40" s="2" t="s">
        <v>139</v>
      </c>
      <c r="E40" s="2" t="s">
        <v>102</v>
      </c>
      <c r="G40" s="2" t="s">
        <v>80</v>
      </c>
      <c r="H40" t="str">
        <f t="shared" si="1"/>
        <v/>
      </c>
    </row>
    <row r="41" spans="1:8" x14ac:dyDescent="0.2">
      <c r="A41" s="2" t="s">
        <v>49</v>
      </c>
      <c r="B41" s="2">
        <v>3</v>
      </c>
      <c r="C41" s="2" t="s">
        <v>49</v>
      </c>
      <c r="D41" s="2" t="s">
        <v>127</v>
      </c>
      <c r="E41" s="2" t="s">
        <v>67</v>
      </c>
      <c r="G41" s="2" t="s">
        <v>65</v>
      </c>
      <c r="H41" t="str">
        <f t="shared" si="1"/>
        <v/>
      </c>
    </row>
    <row r="42" spans="1:8" x14ac:dyDescent="0.2">
      <c r="A42" s="2" t="s">
        <v>49</v>
      </c>
      <c r="B42" s="2">
        <v>2</v>
      </c>
      <c r="C42" s="2" t="s">
        <v>49</v>
      </c>
      <c r="D42" s="2" t="s">
        <v>71</v>
      </c>
      <c r="E42" s="2" t="s">
        <v>67</v>
      </c>
      <c r="G42" s="2" t="s">
        <v>80</v>
      </c>
      <c r="H42" t="str">
        <f t="shared" si="1"/>
        <v/>
      </c>
    </row>
    <row r="43" spans="1:8" x14ac:dyDescent="0.2">
      <c r="A43" s="2" t="s">
        <v>49</v>
      </c>
      <c r="B43" s="2">
        <v>4</v>
      </c>
      <c r="C43" s="2" t="s">
        <v>49</v>
      </c>
      <c r="D43" s="2" t="s">
        <v>127</v>
      </c>
      <c r="E43" s="2" t="s">
        <v>120</v>
      </c>
      <c r="G43" s="2" t="s">
        <v>65</v>
      </c>
      <c r="H43" t="str">
        <f t="shared" si="1"/>
        <v/>
      </c>
    </row>
    <row r="44" spans="1:8" x14ac:dyDescent="0.2">
      <c r="A44" s="2" t="s">
        <v>49</v>
      </c>
      <c r="B44" s="2">
        <v>7</v>
      </c>
      <c r="C44" s="2" t="s">
        <v>52</v>
      </c>
      <c r="D44" s="2" t="s">
        <v>101</v>
      </c>
      <c r="E44" s="2" t="s">
        <v>200</v>
      </c>
      <c r="G44" s="2" t="s">
        <v>80</v>
      </c>
      <c r="H44" t="str">
        <f t="shared" si="1"/>
        <v>Student</v>
      </c>
    </row>
    <row r="45" spans="1:8" x14ac:dyDescent="0.2">
      <c r="A45" s="2" t="s">
        <v>49</v>
      </c>
      <c r="B45" s="2">
        <v>1</v>
      </c>
      <c r="C45" s="2" t="s">
        <v>49</v>
      </c>
      <c r="D45" s="2" t="s">
        <v>101</v>
      </c>
      <c r="E45" s="2" t="s">
        <v>203</v>
      </c>
      <c r="G45" s="2" t="s">
        <v>80</v>
      </c>
      <c r="H45" t="str">
        <f t="shared" si="1"/>
        <v/>
      </c>
    </row>
    <row r="46" spans="1:8" x14ac:dyDescent="0.2">
      <c r="A46" s="2" t="s">
        <v>49</v>
      </c>
      <c r="B46" s="2">
        <v>1</v>
      </c>
      <c r="C46" s="2" t="s">
        <v>49</v>
      </c>
      <c r="D46" s="2" t="s">
        <v>147</v>
      </c>
      <c r="E46" s="2" t="s">
        <v>178</v>
      </c>
      <c r="G46" s="2" t="s">
        <v>65</v>
      </c>
      <c r="H46" t="str">
        <f t="shared" si="1"/>
        <v/>
      </c>
    </row>
    <row r="47" spans="1:8" x14ac:dyDescent="0.2">
      <c r="A47" s="2" t="s">
        <v>49</v>
      </c>
      <c r="B47" s="2">
        <v>2</v>
      </c>
      <c r="C47" s="2" t="s">
        <v>49</v>
      </c>
      <c r="D47" s="2" t="s">
        <v>147</v>
      </c>
      <c r="E47" s="2" t="s">
        <v>102</v>
      </c>
      <c r="G47" s="2" t="s">
        <v>80</v>
      </c>
      <c r="H47" t="str">
        <f t="shared" si="1"/>
        <v/>
      </c>
    </row>
    <row r="48" spans="1:8" x14ac:dyDescent="0.2">
      <c r="A48" s="2" t="s">
        <v>49</v>
      </c>
      <c r="B48" s="2">
        <v>2</v>
      </c>
      <c r="C48" s="2" t="s">
        <v>49</v>
      </c>
      <c r="D48" s="2" t="s">
        <v>127</v>
      </c>
      <c r="E48" s="2" t="s">
        <v>210</v>
      </c>
      <c r="G48" s="2" t="s">
        <v>80</v>
      </c>
      <c r="H48" t="str">
        <f t="shared" si="1"/>
        <v/>
      </c>
    </row>
    <row r="49" spans="1:8" x14ac:dyDescent="0.2">
      <c r="A49" s="2" t="s">
        <v>49</v>
      </c>
      <c r="B49" s="2">
        <v>6</v>
      </c>
      <c r="C49" s="2" t="s">
        <v>49</v>
      </c>
      <c r="D49" s="2" t="s">
        <v>213</v>
      </c>
      <c r="E49" s="2" t="s">
        <v>214</v>
      </c>
      <c r="G49" s="2" t="s">
        <v>80</v>
      </c>
      <c r="H49" t="str">
        <f t="shared" si="1"/>
        <v/>
      </c>
    </row>
    <row r="50" spans="1:8" x14ac:dyDescent="0.2">
      <c r="A50" s="2" t="s">
        <v>49</v>
      </c>
      <c r="B50" s="2">
        <v>2</v>
      </c>
      <c r="C50" s="2" t="s">
        <v>52</v>
      </c>
      <c r="D50" s="2" t="s">
        <v>86</v>
      </c>
      <c r="E50" s="2" t="s">
        <v>217</v>
      </c>
      <c r="G50" s="2" t="s">
        <v>65</v>
      </c>
      <c r="H50" t="str">
        <f t="shared" si="1"/>
        <v>Faculty</v>
      </c>
    </row>
    <row r="51" spans="1:8" x14ac:dyDescent="0.2">
      <c r="A51" s="2" t="s">
        <v>49</v>
      </c>
      <c r="B51" s="2">
        <v>7</v>
      </c>
      <c r="C51" s="2" t="s">
        <v>49</v>
      </c>
      <c r="D51" s="2" t="s">
        <v>135</v>
      </c>
      <c r="E51" s="2" t="s">
        <v>102</v>
      </c>
      <c r="G51" s="2" t="s">
        <v>80</v>
      </c>
      <c r="H51" t="str">
        <f t="shared" si="1"/>
        <v/>
      </c>
    </row>
    <row r="52" spans="1:8" x14ac:dyDescent="0.2">
      <c r="A52" s="2" t="s">
        <v>49</v>
      </c>
      <c r="B52" s="2">
        <v>5</v>
      </c>
      <c r="C52" s="2" t="s">
        <v>49</v>
      </c>
      <c r="D52" s="2" t="s">
        <v>221</v>
      </c>
      <c r="E52" s="2" t="s">
        <v>102</v>
      </c>
      <c r="G52" s="2" t="s">
        <v>80</v>
      </c>
      <c r="H52" t="str">
        <f t="shared" si="1"/>
        <v/>
      </c>
    </row>
    <row r="53" spans="1:8" x14ac:dyDescent="0.2">
      <c r="A53" s="2" t="s">
        <v>49</v>
      </c>
      <c r="B53" s="2">
        <v>2</v>
      </c>
      <c r="C53" s="2" t="s">
        <v>49</v>
      </c>
      <c r="D53" s="2" t="s">
        <v>147</v>
      </c>
      <c r="E53" s="2" t="s">
        <v>87</v>
      </c>
      <c r="G53" s="2" t="s">
        <v>80</v>
      </c>
      <c r="H53" t="str">
        <f t="shared" si="1"/>
        <v/>
      </c>
    </row>
    <row r="54" spans="1:8" x14ac:dyDescent="0.2">
      <c r="A54" s="2" t="s">
        <v>49</v>
      </c>
      <c r="B54" s="2">
        <v>1</v>
      </c>
      <c r="C54" s="2" t="s">
        <v>52</v>
      </c>
      <c r="D54" s="2" t="s">
        <v>127</v>
      </c>
      <c r="E54" s="2" t="s">
        <v>94</v>
      </c>
      <c r="G54" s="2" t="s">
        <v>80</v>
      </c>
      <c r="H54" t="str">
        <f t="shared" si="1"/>
        <v>Student</v>
      </c>
    </row>
    <row r="55" spans="1:8" x14ac:dyDescent="0.2">
      <c r="A55" s="2" t="s">
        <v>49</v>
      </c>
      <c r="B55" s="2">
        <v>2</v>
      </c>
      <c r="C55" s="2" t="s">
        <v>49</v>
      </c>
      <c r="D55" s="2" t="s">
        <v>228</v>
      </c>
      <c r="E55" s="2" t="s">
        <v>67</v>
      </c>
      <c r="G55" s="2" t="s">
        <v>65</v>
      </c>
      <c r="H55" t="str">
        <f t="shared" si="1"/>
        <v/>
      </c>
    </row>
    <row r="56" spans="1:8" x14ac:dyDescent="0.2">
      <c r="A56" s="2" t="s">
        <v>49</v>
      </c>
      <c r="B56" s="2">
        <v>2</v>
      </c>
      <c r="C56" s="2" t="s">
        <v>49</v>
      </c>
      <c r="D56" s="2" t="s">
        <v>231</v>
      </c>
      <c r="E56" s="2" t="s">
        <v>67</v>
      </c>
      <c r="G56" s="2" t="s">
        <v>65</v>
      </c>
      <c r="H56" t="str">
        <f t="shared" si="1"/>
        <v/>
      </c>
    </row>
    <row r="57" spans="1:8" x14ac:dyDescent="0.2">
      <c r="A57" s="2" t="s">
        <v>49</v>
      </c>
      <c r="B57" s="2">
        <v>3</v>
      </c>
      <c r="C57" s="2" t="s">
        <v>49</v>
      </c>
      <c r="D57" s="2" t="s">
        <v>108</v>
      </c>
      <c r="E57" s="2" t="s">
        <v>67</v>
      </c>
      <c r="G57" s="2" t="s">
        <v>106</v>
      </c>
      <c r="H57" t="str">
        <f t="shared" si="1"/>
        <v/>
      </c>
    </row>
    <row r="58" spans="1:8" x14ac:dyDescent="0.2">
      <c r="A58" s="2" t="s">
        <v>52</v>
      </c>
      <c r="G58" s="2" t="s">
        <v>80</v>
      </c>
      <c r="H58" t="str">
        <f t="shared" si="1"/>
        <v/>
      </c>
    </row>
    <row r="59" spans="1:8" x14ac:dyDescent="0.2">
      <c r="A59" s="2" t="s">
        <v>49</v>
      </c>
      <c r="B59" s="2">
        <v>1</v>
      </c>
      <c r="C59" s="2" t="s">
        <v>49</v>
      </c>
      <c r="D59" s="2" t="s">
        <v>93</v>
      </c>
      <c r="E59" s="2" t="s">
        <v>238</v>
      </c>
      <c r="G59" s="2" t="s">
        <v>80</v>
      </c>
      <c r="H59" t="str">
        <f t="shared" si="1"/>
        <v/>
      </c>
    </row>
    <row r="60" spans="1:8" x14ac:dyDescent="0.2">
      <c r="A60" s="2" t="s">
        <v>52</v>
      </c>
      <c r="G60" s="2" t="s">
        <v>65</v>
      </c>
      <c r="H60" t="str">
        <f t="shared" si="1"/>
        <v/>
      </c>
    </row>
    <row r="61" spans="1:8" x14ac:dyDescent="0.2">
      <c r="A61" s="2" t="s">
        <v>49</v>
      </c>
      <c r="B61" s="2">
        <v>1</v>
      </c>
      <c r="C61" s="2" t="s">
        <v>49</v>
      </c>
      <c r="D61" s="2" t="s">
        <v>241</v>
      </c>
      <c r="E61" s="2" t="s">
        <v>242</v>
      </c>
      <c r="G61" s="2" t="s">
        <v>106</v>
      </c>
      <c r="H61" t="str">
        <f t="shared" si="1"/>
        <v/>
      </c>
    </row>
    <row r="62" spans="1:8" x14ac:dyDescent="0.2">
      <c r="A62" s="2" t="s">
        <v>49</v>
      </c>
      <c r="B62" s="2">
        <v>3</v>
      </c>
      <c r="C62" s="2" t="s">
        <v>52</v>
      </c>
      <c r="D62" s="2" t="s">
        <v>139</v>
      </c>
      <c r="E62" s="2" t="s">
        <v>244</v>
      </c>
      <c r="G62" s="2" t="s">
        <v>80</v>
      </c>
      <c r="H62" t="str">
        <f t="shared" si="1"/>
        <v>Student</v>
      </c>
    </row>
    <row r="63" spans="1:8" x14ac:dyDescent="0.2">
      <c r="A63" s="2" t="s">
        <v>49</v>
      </c>
      <c r="B63" s="2">
        <v>1</v>
      </c>
      <c r="C63" s="2" t="s">
        <v>49</v>
      </c>
      <c r="D63" s="2" t="s">
        <v>246</v>
      </c>
      <c r="E63" s="2" t="s">
        <v>200</v>
      </c>
      <c r="G63" s="2" t="s">
        <v>80</v>
      </c>
      <c r="H63" t="str">
        <f t="shared" si="1"/>
        <v/>
      </c>
    </row>
    <row r="64" spans="1:8" x14ac:dyDescent="0.2">
      <c r="A64" s="2" t="s">
        <v>49</v>
      </c>
      <c r="B64" s="2">
        <v>2</v>
      </c>
      <c r="C64" s="2" t="s">
        <v>49</v>
      </c>
      <c r="D64" s="2" t="s">
        <v>111</v>
      </c>
      <c r="E64" s="2" t="s">
        <v>102</v>
      </c>
      <c r="G64" s="2" t="s">
        <v>65</v>
      </c>
      <c r="H64" t="str">
        <f t="shared" si="1"/>
        <v/>
      </c>
    </row>
    <row r="65" spans="1:8" x14ac:dyDescent="0.2">
      <c r="A65" s="2" t="s">
        <v>49</v>
      </c>
      <c r="B65" s="2">
        <v>2</v>
      </c>
      <c r="C65" s="2" t="s">
        <v>49</v>
      </c>
      <c r="D65" s="2" t="s">
        <v>71</v>
      </c>
      <c r="E65" s="2" t="s">
        <v>67</v>
      </c>
      <c r="G65" s="2" t="s">
        <v>106</v>
      </c>
      <c r="H65" t="str">
        <f t="shared" si="1"/>
        <v/>
      </c>
    </row>
    <row r="66" spans="1:8" x14ac:dyDescent="0.2">
      <c r="A66" s="2" t="s">
        <v>49</v>
      </c>
      <c r="B66" s="2">
        <v>1</v>
      </c>
      <c r="C66" s="2" t="s">
        <v>52</v>
      </c>
      <c r="D66" s="2" t="s">
        <v>101</v>
      </c>
      <c r="E66" s="2" t="s">
        <v>67</v>
      </c>
      <c r="G66" s="2" t="s">
        <v>80</v>
      </c>
      <c r="H66" t="str">
        <f t="shared" ref="H66:H97" si="2">IF(C66="No", G66,"")</f>
        <v>Student</v>
      </c>
    </row>
    <row r="67" spans="1:8" x14ac:dyDescent="0.2">
      <c r="A67" s="2" t="s">
        <v>49</v>
      </c>
      <c r="B67" s="2">
        <v>2</v>
      </c>
      <c r="C67" s="2" t="s">
        <v>49</v>
      </c>
      <c r="D67" s="2" t="s">
        <v>111</v>
      </c>
      <c r="E67" s="2" t="s">
        <v>102</v>
      </c>
      <c r="G67" s="2" t="s">
        <v>65</v>
      </c>
      <c r="H67" t="str">
        <f t="shared" si="2"/>
        <v/>
      </c>
    </row>
    <row r="68" spans="1:8" x14ac:dyDescent="0.2">
      <c r="A68" s="2" t="s">
        <v>49</v>
      </c>
      <c r="B68" s="2">
        <v>3</v>
      </c>
      <c r="C68" s="2" t="s">
        <v>49</v>
      </c>
      <c r="D68" s="2" t="s">
        <v>255</v>
      </c>
      <c r="E68" s="2" t="s">
        <v>67</v>
      </c>
      <c r="G68" s="2" t="s">
        <v>80</v>
      </c>
      <c r="H68" t="str">
        <f t="shared" si="2"/>
        <v/>
      </c>
    </row>
    <row r="69" spans="1:8" x14ac:dyDescent="0.2">
      <c r="A69" s="2" t="s">
        <v>49</v>
      </c>
      <c r="B69" s="2">
        <v>5</v>
      </c>
      <c r="C69" s="2" t="s">
        <v>49</v>
      </c>
      <c r="D69" s="2" t="s">
        <v>255</v>
      </c>
      <c r="E69" s="2" t="s">
        <v>102</v>
      </c>
      <c r="G69" s="2" t="s">
        <v>80</v>
      </c>
      <c r="H69" t="str">
        <f t="shared" si="2"/>
        <v/>
      </c>
    </row>
    <row r="70" spans="1:8" x14ac:dyDescent="0.2">
      <c r="A70" s="2" t="s">
        <v>49</v>
      </c>
      <c r="B70" s="2">
        <v>2</v>
      </c>
      <c r="C70" s="2" t="s">
        <v>49</v>
      </c>
      <c r="D70" s="2" t="s">
        <v>93</v>
      </c>
      <c r="E70" s="2" t="s">
        <v>120</v>
      </c>
      <c r="G70" s="2" t="s">
        <v>106</v>
      </c>
      <c r="H70" t="str">
        <f t="shared" si="2"/>
        <v/>
      </c>
    </row>
    <row r="71" spans="1:8" x14ac:dyDescent="0.2">
      <c r="A71" s="2" t="s">
        <v>52</v>
      </c>
      <c r="G71" s="2" t="s">
        <v>80</v>
      </c>
      <c r="H71" t="str">
        <f t="shared" si="2"/>
        <v/>
      </c>
    </row>
    <row r="72" spans="1:8" x14ac:dyDescent="0.2">
      <c r="A72" s="2" t="s">
        <v>49</v>
      </c>
      <c r="B72" s="2">
        <v>1</v>
      </c>
      <c r="C72" s="2" t="s">
        <v>52</v>
      </c>
      <c r="D72" s="2" t="s">
        <v>71</v>
      </c>
      <c r="E72" s="2" t="s">
        <v>67</v>
      </c>
      <c r="G72" s="2" t="s">
        <v>106</v>
      </c>
      <c r="H72" t="str">
        <f t="shared" si="2"/>
        <v>Staff</v>
      </c>
    </row>
    <row r="73" spans="1:8" x14ac:dyDescent="0.2">
      <c r="A73" s="2" t="s">
        <v>49</v>
      </c>
      <c r="B73" s="2">
        <v>1</v>
      </c>
      <c r="C73" s="2" t="s">
        <v>52</v>
      </c>
      <c r="D73" s="2" t="s">
        <v>261</v>
      </c>
      <c r="E73" s="2" t="s">
        <v>102</v>
      </c>
      <c r="G73" s="2" t="s">
        <v>80</v>
      </c>
      <c r="H73" t="str">
        <f t="shared" si="2"/>
        <v>Student</v>
      </c>
    </row>
    <row r="74" spans="1:8" x14ac:dyDescent="0.2">
      <c r="A74" s="2" t="s">
        <v>52</v>
      </c>
      <c r="G74" s="2" t="s">
        <v>80</v>
      </c>
      <c r="H74" t="str">
        <f t="shared" si="2"/>
        <v/>
      </c>
    </row>
    <row r="75" spans="1:8" x14ac:dyDescent="0.2">
      <c r="A75" s="2" t="s">
        <v>49</v>
      </c>
      <c r="B75" s="2">
        <v>2</v>
      </c>
      <c r="C75" s="2" t="s">
        <v>52</v>
      </c>
      <c r="D75" s="2" t="s">
        <v>127</v>
      </c>
      <c r="E75" s="2" t="s">
        <v>102</v>
      </c>
      <c r="G75" s="2" t="s">
        <v>80</v>
      </c>
      <c r="H75" t="str">
        <f t="shared" si="2"/>
        <v>Student</v>
      </c>
    </row>
    <row r="76" spans="1:8" x14ac:dyDescent="0.2">
      <c r="A76" s="2" t="s">
        <v>49</v>
      </c>
      <c r="B76" s="2">
        <v>2</v>
      </c>
      <c r="C76" s="2" t="s">
        <v>49</v>
      </c>
      <c r="D76" s="2" t="s">
        <v>139</v>
      </c>
      <c r="E76" s="2" t="s">
        <v>67</v>
      </c>
      <c r="G76" s="2" t="s">
        <v>65</v>
      </c>
      <c r="H76" t="str">
        <f t="shared" si="2"/>
        <v/>
      </c>
    </row>
    <row r="77" spans="1:8" x14ac:dyDescent="0.2">
      <c r="A77" s="2" t="s">
        <v>49</v>
      </c>
      <c r="B77" s="2">
        <v>1</v>
      </c>
      <c r="C77" s="2" t="s">
        <v>52</v>
      </c>
      <c r="D77" s="2" t="s">
        <v>127</v>
      </c>
      <c r="E77" s="2" t="s">
        <v>266</v>
      </c>
      <c r="G77" s="2" t="s">
        <v>106</v>
      </c>
      <c r="H77" t="str">
        <f t="shared" si="2"/>
        <v>Staff</v>
      </c>
    </row>
    <row r="78" spans="1:8" x14ac:dyDescent="0.2">
      <c r="A78" s="2" t="s">
        <v>49</v>
      </c>
      <c r="B78" s="2">
        <v>1</v>
      </c>
      <c r="C78" s="2" t="s">
        <v>49</v>
      </c>
      <c r="D78" s="2" t="s">
        <v>147</v>
      </c>
      <c r="E78" s="2" t="s">
        <v>102</v>
      </c>
      <c r="G78" s="2" t="s">
        <v>80</v>
      </c>
      <c r="H78" t="str">
        <f t="shared" si="2"/>
        <v/>
      </c>
    </row>
    <row r="79" spans="1:8" x14ac:dyDescent="0.2">
      <c r="A79" s="2" t="s">
        <v>52</v>
      </c>
      <c r="G79" s="2" t="s">
        <v>80</v>
      </c>
      <c r="H79" t="str">
        <f t="shared" si="2"/>
        <v/>
      </c>
    </row>
    <row r="80" spans="1:8" x14ac:dyDescent="0.2">
      <c r="A80" s="2" t="s">
        <v>49</v>
      </c>
      <c r="B80" s="2">
        <v>4</v>
      </c>
      <c r="C80" s="2" t="s">
        <v>52</v>
      </c>
      <c r="D80" s="2" t="s">
        <v>93</v>
      </c>
      <c r="E80" s="2" t="s">
        <v>270</v>
      </c>
      <c r="G80" s="2" t="s">
        <v>80</v>
      </c>
      <c r="H80" t="str">
        <f t="shared" si="2"/>
        <v>Student</v>
      </c>
    </row>
    <row r="81" spans="1:8" x14ac:dyDescent="0.2">
      <c r="A81" s="2" t="s">
        <v>49</v>
      </c>
      <c r="B81" s="2">
        <v>1</v>
      </c>
      <c r="C81" s="2" t="s">
        <v>49</v>
      </c>
      <c r="D81" s="2" t="s">
        <v>147</v>
      </c>
      <c r="E81" s="2" t="s">
        <v>102</v>
      </c>
      <c r="G81" s="2" t="s">
        <v>80</v>
      </c>
      <c r="H81" t="str">
        <f t="shared" si="2"/>
        <v/>
      </c>
    </row>
    <row r="82" spans="1:8" x14ac:dyDescent="0.2">
      <c r="A82" s="2" t="s">
        <v>49</v>
      </c>
      <c r="B82" s="2">
        <v>1</v>
      </c>
      <c r="C82" s="2" t="s">
        <v>52</v>
      </c>
      <c r="D82" s="2" t="s">
        <v>127</v>
      </c>
      <c r="E82" s="2" t="s">
        <v>200</v>
      </c>
      <c r="G82" s="2" t="s">
        <v>80</v>
      </c>
      <c r="H82" t="str">
        <f t="shared" si="2"/>
        <v>Student</v>
      </c>
    </row>
    <row r="83" spans="1:8" x14ac:dyDescent="0.2">
      <c r="A83" s="2" t="s">
        <v>49</v>
      </c>
      <c r="B83" s="2">
        <v>2</v>
      </c>
      <c r="C83" s="2" t="s">
        <v>52</v>
      </c>
      <c r="D83" s="2" t="s">
        <v>221</v>
      </c>
      <c r="E83" s="2" t="s">
        <v>102</v>
      </c>
      <c r="G83" s="2" t="s">
        <v>106</v>
      </c>
      <c r="H83" t="str">
        <f t="shared" si="2"/>
        <v>Staff</v>
      </c>
    </row>
    <row r="84" spans="1:8" x14ac:dyDescent="0.2">
      <c r="A84" s="2" t="s">
        <v>49</v>
      </c>
      <c r="B84" s="2">
        <v>10</v>
      </c>
      <c r="C84" s="2" t="s">
        <v>49</v>
      </c>
      <c r="D84" s="2" t="s">
        <v>71</v>
      </c>
      <c r="E84" s="2" t="s">
        <v>67</v>
      </c>
      <c r="G84" s="2" t="s">
        <v>80</v>
      </c>
      <c r="H84" t="str">
        <f t="shared" si="2"/>
        <v/>
      </c>
    </row>
    <row r="85" spans="1:8" x14ac:dyDescent="0.2">
      <c r="A85" s="2" t="s">
        <v>49</v>
      </c>
      <c r="B85" s="2">
        <v>2</v>
      </c>
      <c r="C85" s="2" t="s">
        <v>52</v>
      </c>
      <c r="D85" s="2" t="s">
        <v>127</v>
      </c>
      <c r="E85" s="2" t="s">
        <v>275</v>
      </c>
      <c r="G85" s="2" t="s">
        <v>80</v>
      </c>
      <c r="H85" t="str">
        <f t="shared" si="2"/>
        <v>Student</v>
      </c>
    </row>
    <row r="86" spans="1:8" x14ac:dyDescent="0.2">
      <c r="A86" s="2" t="s">
        <v>49</v>
      </c>
      <c r="B86" s="2">
        <v>3</v>
      </c>
      <c r="C86" s="2" t="s">
        <v>49</v>
      </c>
      <c r="D86" s="2" t="s">
        <v>71</v>
      </c>
      <c r="E86" s="2" t="s">
        <v>87</v>
      </c>
      <c r="G86" s="2" t="s">
        <v>80</v>
      </c>
      <c r="H86" t="str">
        <f t="shared" si="2"/>
        <v/>
      </c>
    </row>
    <row r="87" spans="1:8" x14ac:dyDescent="0.2">
      <c r="A87" s="2" t="s">
        <v>49</v>
      </c>
      <c r="B87" s="2">
        <v>5</v>
      </c>
      <c r="C87" s="2" t="s">
        <v>49</v>
      </c>
      <c r="D87" s="2" t="s">
        <v>139</v>
      </c>
      <c r="E87" s="2" t="s">
        <v>87</v>
      </c>
      <c r="G87" s="2" t="s">
        <v>80</v>
      </c>
      <c r="H87" t="str">
        <f t="shared" si="2"/>
        <v/>
      </c>
    </row>
    <row r="88" spans="1:8" x14ac:dyDescent="0.2">
      <c r="A88" s="2" t="s">
        <v>49</v>
      </c>
      <c r="B88" s="2">
        <v>5</v>
      </c>
      <c r="C88" s="2" t="s">
        <v>49</v>
      </c>
      <c r="D88" s="2" t="s">
        <v>278</v>
      </c>
      <c r="E88" s="2" t="s">
        <v>151</v>
      </c>
      <c r="G88" s="2" t="s">
        <v>80</v>
      </c>
      <c r="H88" t="str">
        <f t="shared" si="2"/>
        <v/>
      </c>
    </row>
    <row r="89" spans="1:8" x14ac:dyDescent="0.2">
      <c r="A89" s="2" t="s">
        <v>49</v>
      </c>
      <c r="B89" s="2">
        <v>10</v>
      </c>
      <c r="C89" s="2" t="s">
        <v>49</v>
      </c>
      <c r="D89" s="2" t="s">
        <v>282</v>
      </c>
      <c r="E89" s="2" t="s">
        <v>102</v>
      </c>
      <c r="G89" s="2" t="s">
        <v>80</v>
      </c>
      <c r="H89" t="str">
        <f t="shared" si="2"/>
        <v/>
      </c>
    </row>
    <row r="90" spans="1:8" x14ac:dyDescent="0.2">
      <c r="A90" s="2" t="s">
        <v>49</v>
      </c>
      <c r="B90" s="2">
        <v>1</v>
      </c>
      <c r="C90" s="2" t="s">
        <v>52</v>
      </c>
      <c r="D90" s="2" t="s">
        <v>157</v>
      </c>
      <c r="E90" s="2" t="s">
        <v>67</v>
      </c>
      <c r="G90" s="2" t="s">
        <v>80</v>
      </c>
      <c r="H90" t="str">
        <f t="shared" si="2"/>
        <v>Student</v>
      </c>
    </row>
    <row r="91" spans="1:8" x14ac:dyDescent="0.2">
      <c r="A91" s="2" t="s">
        <v>49</v>
      </c>
      <c r="B91" s="2">
        <v>5</v>
      </c>
      <c r="C91" s="2" t="s">
        <v>49</v>
      </c>
      <c r="D91" s="2" t="s">
        <v>246</v>
      </c>
      <c r="E91" s="2" t="s">
        <v>67</v>
      </c>
      <c r="G91" s="2" t="s">
        <v>80</v>
      </c>
      <c r="H91" t="str">
        <f t="shared" si="2"/>
        <v/>
      </c>
    </row>
    <row r="92" spans="1:8" x14ac:dyDescent="0.2">
      <c r="A92" s="2" t="s">
        <v>49</v>
      </c>
      <c r="B92" s="2">
        <v>2</v>
      </c>
      <c r="C92" s="2" t="s">
        <v>49</v>
      </c>
      <c r="D92" s="2" t="s">
        <v>93</v>
      </c>
      <c r="E92" s="2" t="s">
        <v>287</v>
      </c>
      <c r="G92" s="2" t="s">
        <v>80</v>
      </c>
      <c r="H92" t="str">
        <f t="shared" si="2"/>
        <v/>
      </c>
    </row>
    <row r="93" spans="1:8" x14ac:dyDescent="0.2">
      <c r="A93" s="2" t="s">
        <v>49</v>
      </c>
      <c r="B93" s="2">
        <v>3</v>
      </c>
      <c r="C93" s="2" t="s">
        <v>49</v>
      </c>
      <c r="D93" s="2" t="s">
        <v>289</v>
      </c>
      <c r="E93" s="2" t="s">
        <v>102</v>
      </c>
      <c r="G93" s="2" t="s">
        <v>65</v>
      </c>
      <c r="H93" t="str">
        <f t="shared" si="2"/>
        <v/>
      </c>
    </row>
    <row r="94" spans="1:8" x14ac:dyDescent="0.2">
      <c r="A94" s="2" t="s">
        <v>49</v>
      </c>
      <c r="B94" s="2">
        <v>3</v>
      </c>
      <c r="C94" s="2" t="s">
        <v>52</v>
      </c>
      <c r="D94" s="2" t="s">
        <v>71</v>
      </c>
      <c r="E94" s="2" t="s">
        <v>87</v>
      </c>
      <c r="G94" s="2" t="s">
        <v>80</v>
      </c>
      <c r="H94" t="str">
        <f t="shared" si="2"/>
        <v>Student</v>
      </c>
    </row>
    <row r="95" spans="1:8" x14ac:dyDescent="0.2">
      <c r="A95" s="2" t="s">
        <v>49</v>
      </c>
      <c r="B95" s="2">
        <v>1</v>
      </c>
      <c r="C95" s="2" t="s">
        <v>49</v>
      </c>
      <c r="D95" s="2" t="s">
        <v>182</v>
      </c>
      <c r="E95" s="2" t="s">
        <v>291</v>
      </c>
      <c r="G95" s="2" t="s">
        <v>65</v>
      </c>
      <c r="H95" t="str">
        <f t="shared" si="2"/>
        <v/>
      </c>
    </row>
    <row r="96" spans="1:8" x14ac:dyDescent="0.2">
      <c r="A96" s="2" t="s">
        <v>49</v>
      </c>
      <c r="B96" s="2">
        <v>2</v>
      </c>
      <c r="C96" s="2" t="s">
        <v>52</v>
      </c>
      <c r="D96" s="2" t="s">
        <v>147</v>
      </c>
      <c r="E96" s="2" t="s">
        <v>102</v>
      </c>
      <c r="G96" s="2" t="s">
        <v>106</v>
      </c>
      <c r="H96" t="str">
        <f t="shared" si="2"/>
        <v>Staff</v>
      </c>
    </row>
    <row r="97" spans="1:8" x14ac:dyDescent="0.2">
      <c r="A97" s="2" t="s">
        <v>49</v>
      </c>
      <c r="B97" s="2">
        <v>3</v>
      </c>
      <c r="C97" s="2" t="s">
        <v>49</v>
      </c>
      <c r="D97" s="2" t="s">
        <v>147</v>
      </c>
      <c r="E97" s="2" t="s">
        <v>67</v>
      </c>
      <c r="G97" s="2" t="s">
        <v>80</v>
      </c>
      <c r="H97" t="str">
        <f t="shared" si="2"/>
        <v/>
      </c>
    </row>
    <row r="98" spans="1:8" x14ac:dyDescent="0.2">
      <c r="A98" s="2" t="s">
        <v>49</v>
      </c>
      <c r="B98" s="2">
        <v>8</v>
      </c>
      <c r="C98" s="2" t="s">
        <v>49</v>
      </c>
      <c r="D98" s="2" t="s">
        <v>255</v>
      </c>
      <c r="E98" s="2" t="s">
        <v>200</v>
      </c>
      <c r="G98" s="2" t="s">
        <v>80</v>
      </c>
      <c r="H98" t="str">
        <f t="shared" ref="H98:H129" si="3">IF(C98="No", G98,"")</f>
        <v/>
      </c>
    </row>
    <row r="99" spans="1:8" x14ac:dyDescent="0.2">
      <c r="A99" s="2" t="s">
        <v>49</v>
      </c>
      <c r="B99" s="2">
        <v>3</v>
      </c>
      <c r="C99" s="2" t="s">
        <v>52</v>
      </c>
      <c r="D99" s="2" t="s">
        <v>127</v>
      </c>
      <c r="E99" s="2" t="s">
        <v>87</v>
      </c>
      <c r="G99" s="2" t="s">
        <v>80</v>
      </c>
      <c r="H99" t="str">
        <f t="shared" si="3"/>
        <v>Student</v>
      </c>
    </row>
    <row r="100" spans="1:8" x14ac:dyDescent="0.2">
      <c r="A100" s="2" t="s">
        <v>49</v>
      </c>
      <c r="B100" s="2">
        <v>1</v>
      </c>
      <c r="C100" s="2" t="s">
        <v>49</v>
      </c>
      <c r="D100" s="2" t="s">
        <v>71</v>
      </c>
      <c r="E100" s="2" t="s">
        <v>67</v>
      </c>
      <c r="G100" s="2" t="s">
        <v>106</v>
      </c>
      <c r="H100" t="str">
        <f t="shared" si="3"/>
        <v/>
      </c>
    </row>
    <row r="101" spans="1:8" x14ac:dyDescent="0.2">
      <c r="A101" s="2" t="s">
        <v>49</v>
      </c>
      <c r="B101" s="2">
        <v>4</v>
      </c>
      <c r="C101" s="2" t="s">
        <v>52</v>
      </c>
      <c r="D101" s="2" t="s">
        <v>108</v>
      </c>
      <c r="E101" s="2" t="s">
        <v>296</v>
      </c>
      <c r="G101" s="2" t="s">
        <v>80</v>
      </c>
      <c r="H101" t="str">
        <f t="shared" si="3"/>
        <v>Student</v>
      </c>
    </row>
    <row r="102" spans="1:8" x14ac:dyDescent="0.2">
      <c r="A102" s="2" t="s">
        <v>52</v>
      </c>
      <c r="G102" s="2" t="s">
        <v>106</v>
      </c>
      <c r="H102" t="str">
        <f t="shared" si="3"/>
        <v/>
      </c>
    </row>
    <row r="103" spans="1:8" x14ac:dyDescent="0.2">
      <c r="A103" s="2" t="s">
        <v>49</v>
      </c>
      <c r="B103" s="2">
        <v>1</v>
      </c>
      <c r="C103" s="2" t="s">
        <v>49</v>
      </c>
      <c r="D103" s="2" t="s">
        <v>139</v>
      </c>
      <c r="E103" s="2" t="s">
        <v>67</v>
      </c>
      <c r="G103" s="2" t="s">
        <v>80</v>
      </c>
      <c r="H103" t="str">
        <f t="shared" si="3"/>
        <v/>
      </c>
    </row>
    <row r="104" spans="1:8" x14ac:dyDescent="0.2">
      <c r="A104" s="2" t="s">
        <v>49</v>
      </c>
      <c r="B104" s="2">
        <v>2</v>
      </c>
      <c r="C104" s="2" t="s">
        <v>49</v>
      </c>
      <c r="D104" s="2" t="s">
        <v>71</v>
      </c>
      <c r="E104" s="2" t="s">
        <v>302</v>
      </c>
      <c r="G104" s="2" t="s">
        <v>106</v>
      </c>
      <c r="H104" t="str">
        <f t="shared" si="3"/>
        <v/>
      </c>
    </row>
    <row r="105" spans="1:8" x14ac:dyDescent="0.2">
      <c r="A105" s="2" t="s">
        <v>49</v>
      </c>
      <c r="B105" s="2">
        <v>1</v>
      </c>
      <c r="C105" s="2" t="s">
        <v>52</v>
      </c>
      <c r="D105" s="2" t="s">
        <v>71</v>
      </c>
      <c r="E105" s="2" t="s">
        <v>67</v>
      </c>
      <c r="G105" s="2" t="s">
        <v>106</v>
      </c>
      <c r="H105" t="str">
        <f t="shared" si="3"/>
        <v>Staff</v>
      </c>
    </row>
    <row r="106" spans="1:8" x14ac:dyDescent="0.2">
      <c r="A106" s="2" t="s">
        <v>49</v>
      </c>
      <c r="B106" s="2">
        <v>3</v>
      </c>
      <c r="C106" s="2" t="s">
        <v>49</v>
      </c>
      <c r="D106" s="2" t="s">
        <v>93</v>
      </c>
      <c r="E106" s="2" t="s">
        <v>102</v>
      </c>
      <c r="G106" s="2" t="s">
        <v>80</v>
      </c>
      <c r="H106" t="str">
        <f t="shared" si="3"/>
        <v/>
      </c>
    </row>
    <row r="107" spans="1:8" x14ac:dyDescent="0.2">
      <c r="A107" s="2" t="s">
        <v>49</v>
      </c>
      <c r="B107" s="2">
        <v>6</v>
      </c>
      <c r="C107" s="2" t="s">
        <v>49</v>
      </c>
      <c r="D107" s="2" t="s">
        <v>71</v>
      </c>
      <c r="E107" s="2" t="s">
        <v>67</v>
      </c>
      <c r="G107" s="2" t="s">
        <v>106</v>
      </c>
      <c r="H107" t="str">
        <f t="shared" si="3"/>
        <v/>
      </c>
    </row>
    <row r="108" spans="1:8" x14ac:dyDescent="0.2">
      <c r="A108" s="2" t="s">
        <v>49</v>
      </c>
      <c r="B108" s="2">
        <v>2</v>
      </c>
      <c r="C108" s="2" t="s">
        <v>49</v>
      </c>
      <c r="D108" s="2" t="s">
        <v>93</v>
      </c>
      <c r="E108" s="2" t="s">
        <v>102</v>
      </c>
      <c r="G108" s="2" t="s">
        <v>80</v>
      </c>
      <c r="H108" t="str">
        <f t="shared" si="3"/>
        <v/>
      </c>
    </row>
    <row r="109" spans="1:8" x14ac:dyDescent="0.2">
      <c r="A109" s="2" t="s">
        <v>49</v>
      </c>
      <c r="B109" s="2">
        <v>7</v>
      </c>
      <c r="C109" s="2" t="s">
        <v>52</v>
      </c>
      <c r="D109" s="2" t="s">
        <v>127</v>
      </c>
      <c r="E109" s="2" t="s">
        <v>275</v>
      </c>
      <c r="G109" s="2" t="s">
        <v>80</v>
      </c>
      <c r="H109" t="str">
        <f t="shared" si="3"/>
        <v>Student</v>
      </c>
    </row>
    <row r="110" spans="1:8" x14ac:dyDescent="0.2">
      <c r="A110" s="2" t="s">
        <v>49</v>
      </c>
      <c r="B110" s="2">
        <v>1</v>
      </c>
      <c r="C110" s="2" t="s">
        <v>49</v>
      </c>
      <c r="D110" s="2" t="s">
        <v>278</v>
      </c>
      <c r="E110" s="2" t="s">
        <v>67</v>
      </c>
      <c r="G110" s="2" t="s">
        <v>80</v>
      </c>
      <c r="H110" t="str">
        <f t="shared" si="3"/>
        <v/>
      </c>
    </row>
    <row r="111" spans="1:8" x14ac:dyDescent="0.2">
      <c r="A111" s="2" t="s">
        <v>49</v>
      </c>
      <c r="B111" s="2">
        <v>5</v>
      </c>
      <c r="C111" s="2" t="s">
        <v>49</v>
      </c>
      <c r="D111" s="2" t="s">
        <v>139</v>
      </c>
      <c r="E111" s="2" t="s">
        <v>102</v>
      </c>
      <c r="G111" s="2" t="s">
        <v>106</v>
      </c>
      <c r="H111" t="str">
        <f t="shared" si="3"/>
        <v/>
      </c>
    </row>
    <row r="112" spans="1:8" x14ac:dyDescent="0.2">
      <c r="A112" s="2" t="s">
        <v>49</v>
      </c>
      <c r="B112" s="2">
        <v>1</v>
      </c>
      <c r="C112" s="2" t="s">
        <v>49</v>
      </c>
      <c r="D112" s="2" t="s">
        <v>71</v>
      </c>
      <c r="E112" s="2" t="s">
        <v>102</v>
      </c>
      <c r="G112" s="2" t="s">
        <v>106</v>
      </c>
      <c r="H112" t="str">
        <f t="shared" si="3"/>
        <v/>
      </c>
    </row>
    <row r="113" spans="1:8" x14ac:dyDescent="0.2">
      <c r="A113" s="2" t="s">
        <v>49</v>
      </c>
      <c r="B113" s="2">
        <v>5</v>
      </c>
      <c r="C113" s="2" t="s">
        <v>49</v>
      </c>
      <c r="D113" s="2" t="s">
        <v>310</v>
      </c>
      <c r="E113" s="2" t="s">
        <v>200</v>
      </c>
      <c r="G113" s="2" t="s">
        <v>106</v>
      </c>
      <c r="H113" t="str">
        <f t="shared" si="3"/>
        <v/>
      </c>
    </row>
    <row r="114" spans="1:8" x14ac:dyDescent="0.2">
      <c r="A114" s="2" t="s">
        <v>49</v>
      </c>
      <c r="B114" s="2">
        <v>1</v>
      </c>
      <c r="C114" s="2" t="s">
        <v>49</v>
      </c>
      <c r="D114" s="2" t="s">
        <v>93</v>
      </c>
      <c r="E114" s="2" t="s">
        <v>178</v>
      </c>
      <c r="G114" s="2" t="s">
        <v>106</v>
      </c>
      <c r="H114" t="str">
        <f t="shared" si="3"/>
        <v/>
      </c>
    </row>
    <row r="115" spans="1:8" x14ac:dyDescent="0.2">
      <c r="A115" s="2" t="s">
        <v>49</v>
      </c>
      <c r="B115" s="2">
        <v>1</v>
      </c>
      <c r="C115" s="2" t="s">
        <v>49</v>
      </c>
      <c r="D115" s="2" t="s">
        <v>313</v>
      </c>
      <c r="E115" s="2" t="s">
        <v>67</v>
      </c>
      <c r="G115" s="2" t="s">
        <v>80</v>
      </c>
      <c r="H115" t="str">
        <f t="shared" si="3"/>
        <v/>
      </c>
    </row>
    <row r="116" spans="1:8" x14ac:dyDescent="0.2">
      <c r="A116" s="2" t="s">
        <v>49</v>
      </c>
      <c r="B116" s="2">
        <v>2</v>
      </c>
      <c r="C116" s="2" t="s">
        <v>52</v>
      </c>
      <c r="D116" s="2" t="s">
        <v>139</v>
      </c>
      <c r="E116" s="2" t="s">
        <v>102</v>
      </c>
      <c r="G116" s="2" t="s">
        <v>80</v>
      </c>
      <c r="H116" t="str">
        <f t="shared" si="3"/>
        <v>Student</v>
      </c>
    </row>
    <row r="117" spans="1:8" x14ac:dyDescent="0.2">
      <c r="A117" s="2" t="s">
        <v>49</v>
      </c>
      <c r="B117" s="2">
        <v>5</v>
      </c>
      <c r="C117" s="2" t="s">
        <v>52</v>
      </c>
      <c r="D117" s="2" t="s">
        <v>278</v>
      </c>
      <c r="E117" s="2" t="s">
        <v>67</v>
      </c>
      <c r="G117" s="2" t="s">
        <v>80</v>
      </c>
      <c r="H117" t="str">
        <f t="shared" si="3"/>
        <v>Student</v>
      </c>
    </row>
    <row r="118" spans="1:8" x14ac:dyDescent="0.2">
      <c r="A118" s="2" t="s">
        <v>49</v>
      </c>
      <c r="B118" s="2">
        <v>6</v>
      </c>
      <c r="C118" s="2" t="s">
        <v>52</v>
      </c>
      <c r="D118" s="2" t="s">
        <v>114</v>
      </c>
      <c r="E118" s="2" t="s">
        <v>87</v>
      </c>
      <c r="G118" s="2" t="s">
        <v>80</v>
      </c>
      <c r="H118" t="str">
        <f t="shared" si="3"/>
        <v>Student</v>
      </c>
    </row>
    <row r="119" spans="1:8" x14ac:dyDescent="0.2">
      <c r="A119" s="2" t="s">
        <v>49</v>
      </c>
      <c r="B119" s="2">
        <v>2</v>
      </c>
      <c r="C119" s="2" t="s">
        <v>49</v>
      </c>
      <c r="D119" s="2" t="s">
        <v>139</v>
      </c>
      <c r="E119" s="2" t="s">
        <v>316</v>
      </c>
      <c r="G119" s="2" t="s">
        <v>80</v>
      </c>
      <c r="H119" t="str">
        <f t="shared" si="3"/>
        <v/>
      </c>
    </row>
    <row r="120" spans="1:8" x14ac:dyDescent="0.2">
      <c r="A120" s="2" t="s">
        <v>49</v>
      </c>
      <c r="B120" s="2">
        <v>3</v>
      </c>
      <c r="C120" s="2" t="s">
        <v>49</v>
      </c>
      <c r="D120" s="2" t="s">
        <v>147</v>
      </c>
      <c r="E120" s="2" t="s">
        <v>275</v>
      </c>
      <c r="G120" s="2" t="s">
        <v>80</v>
      </c>
      <c r="H120" t="str">
        <f t="shared" si="3"/>
        <v/>
      </c>
    </row>
    <row r="121" spans="1:8" x14ac:dyDescent="0.2">
      <c r="A121" s="2" t="s">
        <v>49</v>
      </c>
      <c r="B121" s="2">
        <v>3</v>
      </c>
      <c r="C121" s="2" t="s">
        <v>49</v>
      </c>
      <c r="D121" s="2" t="s">
        <v>139</v>
      </c>
      <c r="E121" s="2" t="s">
        <v>67</v>
      </c>
      <c r="G121" s="2" t="s">
        <v>65</v>
      </c>
      <c r="H121" t="str">
        <f t="shared" si="3"/>
        <v/>
      </c>
    </row>
    <row r="122" spans="1:8" x14ac:dyDescent="0.2">
      <c r="A122" s="2" t="s">
        <v>49</v>
      </c>
      <c r="B122" s="2">
        <v>3</v>
      </c>
      <c r="C122" s="2" t="s">
        <v>52</v>
      </c>
      <c r="D122" s="2" t="s">
        <v>101</v>
      </c>
      <c r="E122" s="2" t="s">
        <v>102</v>
      </c>
      <c r="G122" s="2" t="s">
        <v>80</v>
      </c>
      <c r="H122" t="str">
        <f t="shared" si="3"/>
        <v>Student</v>
      </c>
    </row>
    <row r="123" spans="1:8" x14ac:dyDescent="0.2">
      <c r="A123" s="2" t="s">
        <v>49</v>
      </c>
      <c r="B123" s="2">
        <v>3</v>
      </c>
      <c r="C123" s="2" t="s">
        <v>49</v>
      </c>
      <c r="D123" s="2" t="s">
        <v>93</v>
      </c>
      <c r="E123" s="2" t="s">
        <v>120</v>
      </c>
      <c r="G123" s="2" t="s">
        <v>80</v>
      </c>
      <c r="H123" t="str">
        <f t="shared" si="3"/>
        <v/>
      </c>
    </row>
    <row r="124" spans="1:8" x14ac:dyDescent="0.2">
      <c r="A124" s="2" t="s">
        <v>49</v>
      </c>
      <c r="B124" s="2">
        <v>1</v>
      </c>
      <c r="C124" s="2" t="s">
        <v>49</v>
      </c>
      <c r="D124" s="2" t="s">
        <v>71</v>
      </c>
      <c r="E124" s="2" t="s">
        <v>67</v>
      </c>
      <c r="G124" s="2" t="s">
        <v>80</v>
      </c>
      <c r="H124" t="str">
        <f t="shared" si="3"/>
        <v/>
      </c>
    </row>
    <row r="125" spans="1:8" x14ac:dyDescent="0.2">
      <c r="A125" s="2" t="s">
        <v>49</v>
      </c>
      <c r="B125" s="2">
        <v>5</v>
      </c>
      <c r="C125" s="2" t="s">
        <v>49</v>
      </c>
      <c r="D125" s="2" t="s">
        <v>139</v>
      </c>
      <c r="E125" s="2" t="s">
        <v>200</v>
      </c>
      <c r="G125" s="2" t="s">
        <v>80</v>
      </c>
      <c r="H125" t="str">
        <f t="shared" si="3"/>
        <v/>
      </c>
    </row>
    <row r="126" spans="1:8" x14ac:dyDescent="0.2">
      <c r="A126" s="2" t="s">
        <v>49</v>
      </c>
      <c r="B126" s="2">
        <v>4</v>
      </c>
      <c r="C126" s="2" t="s">
        <v>49</v>
      </c>
      <c r="D126" s="2" t="s">
        <v>101</v>
      </c>
      <c r="E126" s="2" t="s">
        <v>151</v>
      </c>
      <c r="G126" s="2" t="s">
        <v>80</v>
      </c>
      <c r="H126" t="str">
        <f t="shared" si="3"/>
        <v/>
      </c>
    </row>
    <row r="127" spans="1:8" x14ac:dyDescent="0.2">
      <c r="A127" s="2" t="s">
        <v>49</v>
      </c>
      <c r="B127" s="2">
        <v>2</v>
      </c>
      <c r="C127" s="2" t="s">
        <v>49</v>
      </c>
      <c r="D127" s="2" t="s">
        <v>278</v>
      </c>
      <c r="E127" s="2" t="s">
        <v>67</v>
      </c>
      <c r="G127" s="2" t="s">
        <v>65</v>
      </c>
      <c r="H127" t="str">
        <f t="shared" si="3"/>
        <v/>
      </c>
    </row>
    <row r="128" spans="1:8" x14ac:dyDescent="0.2">
      <c r="A128" s="2" t="s">
        <v>49</v>
      </c>
      <c r="B128" s="2">
        <v>4</v>
      </c>
      <c r="C128" s="2" t="s">
        <v>49</v>
      </c>
      <c r="D128" s="2" t="s">
        <v>139</v>
      </c>
      <c r="E128" s="2" t="s">
        <v>151</v>
      </c>
      <c r="G128" s="2" t="s">
        <v>80</v>
      </c>
      <c r="H128" t="str">
        <f t="shared" si="3"/>
        <v/>
      </c>
    </row>
    <row r="129" spans="1:8" x14ac:dyDescent="0.2">
      <c r="A129" s="2" t="s">
        <v>49</v>
      </c>
      <c r="B129" s="2">
        <v>2</v>
      </c>
      <c r="C129" s="2" t="s">
        <v>49</v>
      </c>
      <c r="D129" s="2" t="s">
        <v>71</v>
      </c>
      <c r="E129" s="2" t="s">
        <v>67</v>
      </c>
      <c r="G129" s="2" t="s">
        <v>80</v>
      </c>
      <c r="H129" t="str">
        <f t="shared" si="3"/>
        <v/>
      </c>
    </row>
    <row r="130" spans="1:8" x14ac:dyDescent="0.2">
      <c r="A130" s="2" t="s">
        <v>49</v>
      </c>
      <c r="B130" s="2">
        <v>5</v>
      </c>
      <c r="C130" s="2" t="s">
        <v>49</v>
      </c>
      <c r="D130" s="2" t="s">
        <v>261</v>
      </c>
      <c r="E130" s="2" t="s">
        <v>94</v>
      </c>
      <c r="G130" s="2" t="s">
        <v>80</v>
      </c>
      <c r="H130" t="str">
        <f t="shared" ref="H130:H161" si="4">IF(C130="No", G130,"")</f>
        <v/>
      </c>
    </row>
    <row r="131" spans="1:8" x14ac:dyDescent="0.2">
      <c r="A131" s="2" t="s">
        <v>49</v>
      </c>
      <c r="B131" s="2">
        <v>1</v>
      </c>
      <c r="C131" s="2" t="s">
        <v>49</v>
      </c>
      <c r="D131" s="2" t="s">
        <v>147</v>
      </c>
      <c r="E131" s="2" t="s">
        <v>102</v>
      </c>
      <c r="G131" s="2" t="s">
        <v>80</v>
      </c>
      <c r="H131" t="str">
        <f t="shared" si="4"/>
        <v/>
      </c>
    </row>
    <row r="132" spans="1:8" x14ac:dyDescent="0.2">
      <c r="A132" s="2" t="s">
        <v>49</v>
      </c>
      <c r="B132" s="2">
        <v>3</v>
      </c>
      <c r="C132" s="2" t="s">
        <v>52</v>
      </c>
      <c r="D132" s="2" t="s">
        <v>71</v>
      </c>
      <c r="E132" s="2" t="s">
        <v>327</v>
      </c>
      <c r="G132" s="2" t="s">
        <v>80</v>
      </c>
      <c r="H132" t="str">
        <f t="shared" si="4"/>
        <v>Student</v>
      </c>
    </row>
    <row r="133" spans="1:8" x14ac:dyDescent="0.2">
      <c r="A133" s="2" t="s">
        <v>49</v>
      </c>
      <c r="B133" s="2">
        <v>2</v>
      </c>
      <c r="C133" s="2" t="s">
        <v>52</v>
      </c>
      <c r="D133" s="2" t="s">
        <v>157</v>
      </c>
      <c r="E133" s="2" t="s">
        <v>102</v>
      </c>
      <c r="G133" s="2" t="s">
        <v>80</v>
      </c>
      <c r="H133" t="str">
        <f t="shared" si="4"/>
        <v>Student</v>
      </c>
    </row>
    <row r="134" spans="1:8" x14ac:dyDescent="0.2">
      <c r="A134" s="2" t="s">
        <v>49</v>
      </c>
      <c r="B134" s="2">
        <v>5</v>
      </c>
      <c r="C134" s="2" t="s">
        <v>49</v>
      </c>
      <c r="D134" s="2" t="s">
        <v>127</v>
      </c>
      <c r="E134" s="2" t="s">
        <v>87</v>
      </c>
      <c r="G134" s="2" t="s">
        <v>80</v>
      </c>
      <c r="H134" t="str">
        <f t="shared" si="4"/>
        <v/>
      </c>
    </row>
    <row r="135" spans="1:8" x14ac:dyDescent="0.2">
      <c r="A135" s="2" t="s">
        <v>49</v>
      </c>
      <c r="B135" s="2">
        <v>1</v>
      </c>
      <c r="C135" s="2" t="s">
        <v>49</v>
      </c>
      <c r="D135" s="2" t="s">
        <v>221</v>
      </c>
      <c r="E135" s="2" t="s">
        <v>67</v>
      </c>
      <c r="G135" s="2" t="s">
        <v>80</v>
      </c>
      <c r="H135" t="str">
        <f t="shared" si="4"/>
        <v/>
      </c>
    </row>
    <row r="136" spans="1:8" x14ac:dyDescent="0.2">
      <c r="A136" s="2" t="s">
        <v>49</v>
      </c>
      <c r="B136" s="2">
        <v>4</v>
      </c>
      <c r="C136" s="2" t="s">
        <v>49</v>
      </c>
      <c r="D136" s="2" t="s">
        <v>246</v>
      </c>
      <c r="E136" s="2" t="s">
        <v>87</v>
      </c>
      <c r="G136" s="2" t="s">
        <v>80</v>
      </c>
      <c r="H136" t="str">
        <f t="shared" si="4"/>
        <v/>
      </c>
    </row>
    <row r="137" spans="1:8" x14ac:dyDescent="0.2">
      <c r="A137" s="2" t="s">
        <v>49</v>
      </c>
      <c r="B137" s="2">
        <v>10</v>
      </c>
      <c r="C137" s="2" t="s">
        <v>49</v>
      </c>
      <c r="D137" s="2" t="s">
        <v>101</v>
      </c>
      <c r="E137" s="2" t="s">
        <v>334</v>
      </c>
      <c r="G137" s="2" t="s">
        <v>80</v>
      </c>
      <c r="H137" t="str">
        <f t="shared" si="4"/>
        <v/>
      </c>
    </row>
    <row r="138" spans="1:8" x14ac:dyDescent="0.2">
      <c r="A138" s="2" t="s">
        <v>49</v>
      </c>
      <c r="B138" s="2">
        <v>4</v>
      </c>
      <c r="C138" s="2" t="s">
        <v>49</v>
      </c>
      <c r="D138" s="2" t="s">
        <v>139</v>
      </c>
      <c r="E138" s="2" t="s">
        <v>102</v>
      </c>
      <c r="G138" s="2" t="s">
        <v>80</v>
      </c>
      <c r="H138" t="str">
        <f t="shared" si="4"/>
        <v/>
      </c>
    </row>
    <row r="139" spans="1:8" x14ac:dyDescent="0.2">
      <c r="A139" s="2" t="s">
        <v>49</v>
      </c>
      <c r="B139" s="2">
        <v>3</v>
      </c>
      <c r="C139" s="2" t="s">
        <v>49</v>
      </c>
      <c r="D139" s="2" t="s">
        <v>127</v>
      </c>
      <c r="E139" s="2" t="s">
        <v>102</v>
      </c>
      <c r="G139" s="2" t="s">
        <v>80</v>
      </c>
      <c r="H139" t="str">
        <f t="shared" si="4"/>
        <v/>
      </c>
    </row>
    <row r="140" spans="1:8" x14ac:dyDescent="0.2">
      <c r="A140" s="2" t="s">
        <v>49</v>
      </c>
      <c r="B140" s="2">
        <v>6</v>
      </c>
      <c r="C140" s="2" t="s">
        <v>49</v>
      </c>
      <c r="D140" s="2" t="s">
        <v>71</v>
      </c>
      <c r="E140" s="2" t="s">
        <v>238</v>
      </c>
      <c r="G140" s="2" t="s">
        <v>80</v>
      </c>
      <c r="H140" t="str">
        <f t="shared" si="4"/>
        <v/>
      </c>
    </row>
    <row r="141" spans="1:8" x14ac:dyDescent="0.2">
      <c r="A141" s="2" t="s">
        <v>49</v>
      </c>
      <c r="B141" s="2">
        <v>1</v>
      </c>
      <c r="C141" s="2" t="s">
        <v>49</v>
      </c>
      <c r="D141" s="2" t="s">
        <v>93</v>
      </c>
      <c r="E141" s="2" t="s">
        <v>67</v>
      </c>
      <c r="G141" s="2" t="s">
        <v>80</v>
      </c>
      <c r="H141" t="str">
        <f t="shared" si="4"/>
        <v/>
      </c>
    </row>
    <row r="142" spans="1:8" x14ac:dyDescent="0.2">
      <c r="A142" s="2" t="s">
        <v>49</v>
      </c>
      <c r="B142" s="2">
        <v>3</v>
      </c>
      <c r="C142" s="2" t="s">
        <v>49</v>
      </c>
      <c r="D142" s="2" t="s">
        <v>93</v>
      </c>
      <c r="E142" s="2" t="s">
        <v>67</v>
      </c>
      <c r="G142" s="2" t="s">
        <v>65</v>
      </c>
      <c r="H142" t="str">
        <f t="shared" si="4"/>
        <v/>
      </c>
    </row>
    <row r="143" spans="1:8" x14ac:dyDescent="0.2">
      <c r="A143" s="2" t="s">
        <v>49</v>
      </c>
      <c r="B143" s="2">
        <v>2</v>
      </c>
      <c r="C143" s="2" t="s">
        <v>52</v>
      </c>
      <c r="D143" s="2" t="s">
        <v>221</v>
      </c>
      <c r="E143" s="2" t="s">
        <v>67</v>
      </c>
      <c r="G143" s="2" t="s">
        <v>65</v>
      </c>
      <c r="H143" t="str">
        <f t="shared" si="4"/>
        <v>Faculty</v>
      </c>
    </row>
    <row r="144" spans="1:8" x14ac:dyDescent="0.2">
      <c r="A144" s="2" t="s">
        <v>49</v>
      </c>
      <c r="B144" s="2">
        <v>7</v>
      </c>
      <c r="C144" s="2" t="s">
        <v>49</v>
      </c>
      <c r="D144" s="2" t="s">
        <v>108</v>
      </c>
      <c r="E144" s="2" t="s">
        <v>94</v>
      </c>
      <c r="G144" s="2" t="s">
        <v>80</v>
      </c>
      <c r="H144" t="str">
        <f t="shared" si="4"/>
        <v/>
      </c>
    </row>
    <row r="145" spans="1:8" x14ac:dyDescent="0.2">
      <c r="A145" s="2" t="s">
        <v>49</v>
      </c>
      <c r="B145" s="2">
        <v>2</v>
      </c>
      <c r="C145" s="2" t="s">
        <v>52</v>
      </c>
      <c r="D145" s="2" t="s">
        <v>101</v>
      </c>
      <c r="E145" s="2" t="s">
        <v>178</v>
      </c>
      <c r="G145" s="2" t="s">
        <v>80</v>
      </c>
      <c r="H145" t="str">
        <f t="shared" si="4"/>
        <v>Student</v>
      </c>
    </row>
    <row r="146" spans="1:8" x14ac:dyDescent="0.2">
      <c r="A146" s="2" t="s">
        <v>49</v>
      </c>
      <c r="B146" s="2">
        <v>3</v>
      </c>
      <c r="C146" s="2" t="s">
        <v>52</v>
      </c>
      <c r="D146" s="2" t="s">
        <v>108</v>
      </c>
      <c r="E146" s="2" t="s">
        <v>87</v>
      </c>
      <c r="G146" s="2" t="s">
        <v>80</v>
      </c>
      <c r="H146" t="str">
        <f t="shared" si="4"/>
        <v>Student</v>
      </c>
    </row>
    <row r="147" spans="1:8" x14ac:dyDescent="0.2">
      <c r="A147" s="2" t="s">
        <v>49</v>
      </c>
      <c r="B147" s="2">
        <v>3</v>
      </c>
      <c r="C147" s="2" t="s">
        <v>49</v>
      </c>
      <c r="D147" s="2" t="s">
        <v>246</v>
      </c>
      <c r="E147" s="2" t="s">
        <v>102</v>
      </c>
      <c r="G147" s="2" t="s">
        <v>80</v>
      </c>
      <c r="H147" t="str">
        <f t="shared" si="4"/>
        <v/>
      </c>
    </row>
    <row r="148" spans="1:8" x14ac:dyDescent="0.2">
      <c r="A148" s="2" t="s">
        <v>52</v>
      </c>
      <c r="G148" s="2" t="s">
        <v>80</v>
      </c>
      <c r="H148" t="str">
        <f t="shared" si="4"/>
        <v/>
      </c>
    </row>
    <row r="149" spans="1:8" x14ac:dyDescent="0.2">
      <c r="A149" s="2" t="s">
        <v>49</v>
      </c>
      <c r="B149" s="2">
        <v>2</v>
      </c>
      <c r="C149" s="2" t="s">
        <v>49</v>
      </c>
      <c r="D149" s="2" t="s">
        <v>345</v>
      </c>
      <c r="E149" s="2" t="s">
        <v>67</v>
      </c>
      <c r="G149" s="2" t="s">
        <v>80</v>
      </c>
      <c r="H149" t="str">
        <f t="shared" si="4"/>
        <v/>
      </c>
    </row>
    <row r="150" spans="1:8" x14ac:dyDescent="0.2">
      <c r="A150" s="2" t="s">
        <v>49</v>
      </c>
      <c r="B150" s="2">
        <v>2</v>
      </c>
      <c r="C150" s="2" t="s">
        <v>52</v>
      </c>
      <c r="D150" s="2" t="s">
        <v>111</v>
      </c>
      <c r="E150" s="2" t="s">
        <v>102</v>
      </c>
      <c r="G150" s="2" t="s">
        <v>80</v>
      </c>
      <c r="H150" t="str">
        <f t="shared" si="4"/>
        <v>Student</v>
      </c>
    </row>
    <row r="151" spans="1:8" x14ac:dyDescent="0.2">
      <c r="A151" s="2" t="s">
        <v>49</v>
      </c>
      <c r="B151" s="2">
        <v>5</v>
      </c>
      <c r="C151" s="2" t="s">
        <v>49</v>
      </c>
      <c r="D151" s="2" t="s">
        <v>347</v>
      </c>
      <c r="E151" s="2" t="s">
        <v>67</v>
      </c>
      <c r="G151" s="2" t="s">
        <v>80</v>
      </c>
      <c r="H151" t="str">
        <f t="shared" si="4"/>
        <v/>
      </c>
    </row>
    <row r="152" spans="1:8" x14ac:dyDescent="0.2">
      <c r="A152" s="2" t="s">
        <v>49</v>
      </c>
      <c r="B152" s="2">
        <v>7</v>
      </c>
      <c r="C152" s="2" t="s">
        <v>49</v>
      </c>
      <c r="D152" s="2" t="s">
        <v>255</v>
      </c>
      <c r="E152" s="2" t="s">
        <v>151</v>
      </c>
      <c r="G152" s="2" t="s">
        <v>80</v>
      </c>
      <c r="H152" t="str">
        <f t="shared" si="4"/>
        <v/>
      </c>
    </row>
    <row r="153" spans="1:8" x14ac:dyDescent="0.2">
      <c r="A153" s="2" t="s">
        <v>49</v>
      </c>
      <c r="B153" s="2">
        <v>2</v>
      </c>
      <c r="C153" s="2" t="s">
        <v>49</v>
      </c>
      <c r="D153" s="2" t="s">
        <v>139</v>
      </c>
      <c r="E153" s="2" t="s">
        <v>302</v>
      </c>
      <c r="G153" s="2" t="s">
        <v>80</v>
      </c>
      <c r="H153" t="str">
        <f t="shared" si="4"/>
        <v/>
      </c>
    </row>
    <row r="154" spans="1:8" x14ac:dyDescent="0.2">
      <c r="A154" s="2" t="s">
        <v>49</v>
      </c>
      <c r="B154" s="2">
        <v>2</v>
      </c>
      <c r="C154" s="2" t="s">
        <v>49</v>
      </c>
      <c r="D154" s="2" t="s">
        <v>246</v>
      </c>
      <c r="E154" s="2" t="s">
        <v>102</v>
      </c>
      <c r="G154" s="2" t="s">
        <v>80</v>
      </c>
      <c r="H154" t="str">
        <f t="shared" si="4"/>
        <v/>
      </c>
    </row>
    <row r="155" spans="1:8" x14ac:dyDescent="0.2">
      <c r="A155" s="2" t="s">
        <v>49</v>
      </c>
      <c r="B155" s="2">
        <v>5</v>
      </c>
      <c r="C155" s="2" t="s">
        <v>49</v>
      </c>
      <c r="D155" s="2" t="s">
        <v>139</v>
      </c>
      <c r="E155" s="2" t="s">
        <v>87</v>
      </c>
      <c r="G155" s="2" t="s">
        <v>80</v>
      </c>
      <c r="H155" t="str">
        <f t="shared" si="4"/>
        <v/>
      </c>
    </row>
    <row r="156" spans="1:8" x14ac:dyDescent="0.2">
      <c r="A156" s="2" t="s">
        <v>49</v>
      </c>
      <c r="B156" s="2">
        <v>9</v>
      </c>
      <c r="C156" s="2" t="s">
        <v>49</v>
      </c>
      <c r="D156" s="2" t="s">
        <v>278</v>
      </c>
      <c r="E156" s="2" t="s">
        <v>102</v>
      </c>
      <c r="G156" s="2" t="s">
        <v>80</v>
      </c>
      <c r="H156" t="str">
        <f t="shared" si="4"/>
        <v/>
      </c>
    </row>
    <row r="157" spans="1:8" x14ac:dyDescent="0.2">
      <c r="A157" s="2" t="s">
        <v>49</v>
      </c>
      <c r="B157" s="2">
        <v>1</v>
      </c>
      <c r="C157" s="2" t="s">
        <v>52</v>
      </c>
      <c r="D157" s="2" t="s">
        <v>71</v>
      </c>
      <c r="E157" s="2" t="s">
        <v>87</v>
      </c>
      <c r="G157" s="2" t="s">
        <v>80</v>
      </c>
      <c r="H157" t="str">
        <f t="shared" si="4"/>
        <v>Student</v>
      </c>
    </row>
    <row r="158" spans="1:8" x14ac:dyDescent="0.2">
      <c r="A158" s="2" t="s">
        <v>49</v>
      </c>
      <c r="B158" s="2">
        <v>5</v>
      </c>
      <c r="C158" s="2" t="s">
        <v>49</v>
      </c>
      <c r="D158" s="2" t="s">
        <v>71</v>
      </c>
      <c r="E158" s="2" t="s">
        <v>67</v>
      </c>
      <c r="G158" s="2" t="s">
        <v>80</v>
      </c>
      <c r="H158" t="str">
        <f t="shared" si="4"/>
        <v/>
      </c>
    </row>
    <row r="159" spans="1:8" x14ac:dyDescent="0.2">
      <c r="A159" s="2" t="s">
        <v>49</v>
      </c>
      <c r="B159" s="2">
        <v>1</v>
      </c>
      <c r="C159" s="2" t="s">
        <v>49</v>
      </c>
      <c r="D159" s="2" t="s">
        <v>147</v>
      </c>
      <c r="E159" s="2" t="s">
        <v>67</v>
      </c>
      <c r="G159" s="2" t="s">
        <v>65</v>
      </c>
      <c r="H159" t="str">
        <f t="shared" si="4"/>
        <v/>
      </c>
    </row>
    <row r="160" spans="1:8" x14ac:dyDescent="0.2">
      <c r="A160" s="2" t="s">
        <v>49</v>
      </c>
      <c r="B160" s="2">
        <v>1</v>
      </c>
      <c r="C160" s="2" t="s">
        <v>49</v>
      </c>
      <c r="D160" s="2" t="s">
        <v>71</v>
      </c>
      <c r="E160" s="2" t="s">
        <v>67</v>
      </c>
      <c r="G160" s="2" t="s">
        <v>65</v>
      </c>
      <c r="H160" t="str">
        <f t="shared" si="4"/>
        <v/>
      </c>
    </row>
    <row r="161" spans="1:8" x14ac:dyDescent="0.2">
      <c r="A161" s="2" t="s">
        <v>49</v>
      </c>
      <c r="B161" s="2">
        <v>1</v>
      </c>
      <c r="C161" s="2" t="s">
        <v>49</v>
      </c>
      <c r="D161" s="2" t="s">
        <v>147</v>
      </c>
      <c r="E161" s="2" t="s">
        <v>67</v>
      </c>
      <c r="G161" s="2" t="s">
        <v>65</v>
      </c>
      <c r="H161" t="str">
        <f t="shared" si="4"/>
        <v/>
      </c>
    </row>
    <row r="162" spans="1:8" x14ac:dyDescent="0.2">
      <c r="A162" s="2" t="s">
        <v>52</v>
      </c>
      <c r="G162" s="2" t="s">
        <v>65</v>
      </c>
      <c r="H162" t="str">
        <f t="shared" ref="H162:H175" si="5">IF(C162="No", G162,"")</f>
        <v/>
      </c>
    </row>
    <row r="163" spans="1:8" x14ac:dyDescent="0.2">
      <c r="A163" s="2" t="s">
        <v>49</v>
      </c>
      <c r="B163" s="2">
        <v>1</v>
      </c>
      <c r="C163" s="2" t="s">
        <v>52</v>
      </c>
      <c r="D163" s="2" t="s">
        <v>71</v>
      </c>
      <c r="E163" s="2" t="s">
        <v>67</v>
      </c>
      <c r="G163" s="2" t="s">
        <v>65</v>
      </c>
      <c r="H163" t="str">
        <f t="shared" si="5"/>
        <v>Faculty</v>
      </c>
    </row>
    <row r="164" spans="1:8" x14ac:dyDescent="0.2">
      <c r="A164" s="2" t="s">
        <v>49</v>
      </c>
      <c r="B164" s="2">
        <v>1</v>
      </c>
      <c r="C164" s="2" t="s">
        <v>52</v>
      </c>
      <c r="D164" s="2" t="s">
        <v>127</v>
      </c>
      <c r="E164" s="2" t="s">
        <v>67</v>
      </c>
      <c r="G164" s="2" t="s">
        <v>80</v>
      </c>
      <c r="H164" t="str">
        <f t="shared" si="5"/>
        <v>Student</v>
      </c>
    </row>
    <row r="165" spans="1:8" x14ac:dyDescent="0.2">
      <c r="A165" s="2" t="s">
        <v>49</v>
      </c>
      <c r="B165" s="2">
        <v>1</v>
      </c>
      <c r="C165" s="2" t="s">
        <v>52</v>
      </c>
      <c r="D165" s="2" t="s">
        <v>127</v>
      </c>
      <c r="E165" s="2" t="s">
        <v>82</v>
      </c>
      <c r="G165" s="2" t="s">
        <v>80</v>
      </c>
      <c r="H165" t="str">
        <f t="shared" si="5"/>
        <v>Student</v>
      </c>
    </row>
    <row r="166" spans="1:8" x14ac:dyDescent="0.2">
      <c r="A166" s="2" t="s">
        <v>49</v>
      </c>
      <c r="B166" s="2">
        <v>1</v>
      </c>
      <c r="C166" s="2" t="s">
        <v>49</v>
      </c>
      <c r="D166" s="2" t="s">
        <v>71</v>
      </c>
      <c r="E166" s="2" t="s">
        <v>102</v>
      </c>
      <c r="G166" s="2" t="s">
        <v>80</v>
      </c>
      <c r="H166" t="str">
        <f t="shared" si="5"/>
        <v/>
      </c>
    </row>
    <row r="167" spans="1:8" x14ac:dyDescent="0.2">
      <c r="A167" s="2" t="s">
        <v>49</v>
      </c>
      <c r="B167" s="2">
        <v>7</v>
      </c>
      <c r="C167" s="2" t="s">
        <v>49</v>
      </c>
      <c r="D167" s="2" t="s">
        <v>246</v>
      </c>
      <c r="E167" s="2" t="s">
        <v>67</v>
      </c>
      <c r="G167" s="2" t="s">
        <v>80</v>
      </c>
      <c r="H167" t="str">
        <f t="shared" si="5"/>
        <v/>
      </c>
    </row>
    <row r="168" spans="1:8" x14ac:dyDescent="0.2">
      <c r="A168" s="2" t="s">
        <v>49</v>
      </c>
      <c r="B168" s="2">
        <v>1</v>
      </c>
      <c r="C168" s="2" t="s">
        <v>49</v>
      </c>
      <c r="D168" s="2" t="s">
        <v>147</v>
      </c>
      <c r="E168" s="2" t="s">
        <v>102</v>
      </c>
      <c r="G168" s="2" t="s">
        <v>106</v>
      </c>
      <c r="H168" t="str">
        <f t="shared" si="5"/>
        <v/>
      </c>
    </row>
    <row r="169" spans="1:8" x14ac:dyDescent="0.2">
      <c r="A169" s="2" t="s">
        <v>49</v>
      </c>
      <c r="B169" s="2">
        <v>1</v>
      </c>
      <c r="C169" s="2" t="s">
        <v>49</v>
      </c>
      <c r="D169" s="2" t="s">
        <v>71</v>
      </c>
      <c r="E169" s="2" t="s">
        <v>275</v>
      </c>
      <c r="G169" s="2" t="s">
        <v>106</v>
      </c>
      <c r="H169" t="str">
        <f t="shared" si="5"/>
        <v/>
      </c>
    </row>
    <row r="170" spans="1:8" x14ac:dyDescent="0.2">
      <c r="A170" s="2" t="s">
        <v>52</v>
      </c>
      <c r="G170" s="2" t="s">
        <v>106</v>
      </c>
      <c r="H170" t="str">
        <f t="shared" si="5"/>
        <v/>
      </c>
    </row>
    <row r="171" spans="1:8" x14ac:dyDescent="0.2">
      <c r="A171" s="2" t="s">
        <v>49</v>
      </c>
      <c r="B171" s="2">
        <v>1</v>
      </c>
      <c r="C171" s="2" t="s">
        <v>52</v>
      </c>
      <c r="D171" s="2" t="s">
        <v>71</v>
      </c>
      <c r="E171" s="2" t="s">
        <v>120</v>
      </c>
      <c r="G171" s="2" t="s">
        <v>106</v>
      </c>
      <c r="H171" t="str">
        <f t="shared" si="5"/>
        <v>Staff</v>
      </c>
    </row>
    <row r="172" spans="1:8" x14ac:dyDescent="0.2">
      <c r="A172" s="2" t="s">
        <v>52</v>
      </c>
      <c r="G172" s="2" t="s">
        <v>106</v>
      </c>
      <c r="H172" t="str">
        <f t="shared" si="5"/>
        <v/>
      </c>
    </row>
    <row r="173" spans="1:8" x14ac:dyDescent="0.2">
      <c r="A173" s="2" t="s">
        <v>49</v>
      </c>
      <c r="B173" s="2">
        <v>4</v>
      </c>
      <c r="C173" s="2" t="s">
        <v>52</v>
      </c>
      <c r="D173" s="2" t="s">
        <v>127</v>
      </c>
      <c r="E173" s="2" t="s">
        <v>87</v>
      </c>
      <c r="G173" s="2" t="s">
        <v>65</v>
      </c>
      <c r="H173" t="str">
        <f t="shared" si="5"/>
        <v>Faculty</v>
      </c>
    </row>
    <row r="174" spans="1:8" x14ac:dyDescent="0.2">
      <c r="A174" s="2" t="s">
        <v>49</v>
      </c>
      <c r="B174" s="2">
        <v>3</v>
      </c>
      <c r="C174" s="2" t="s">
        <v>49</v>
      </c>
      <c r="D174" s="2" t="s">
        <v>101</v>
      </c>
      <c r="E174" s="2" t="s">
        <v>270</v>
      </c>
      <c r="G174" s="2" t="s">
        <v>80</v>
      </c>
      <c r="H174" t="str">
        <f t="shared" si="5"/>
        <v/>
      </c>
    </row>
    <row r="175" spans="1:8" x14ac:dyDescent="0.2">
      <c r="A175" s="2" t="s">
        <v>49</v>
      </c>
      <c r="B175" s="2">
        <v>2</v>
      </c>
      <c r="C175" s="2" t="s">
        <v>49</v>
      </c>
      <c r="D175" s="2" t="s">
        <v>246</v>
      </c>
      <c r="E175" s="2" t="s">
        <v>87</v>
      </c>
      <c r="G175" s="2" t="s">
        <v>80</v>
      </c>
      <c r="H175" t="str">
        <f t="shared" si="5"/>
        <v/>
      </c>
    </row>
    <row r="177" spans="1:5" x14ac:dyDescent="0.2">
      <c r="A177">
        <f>COUNTIF(A1:A174,"Yes")</f>
        <v>158</v>
      </c>
    </row>
    <row r="178" spans="1:5" x14ac:dyDescent="0.2">
      <c r="E178">
        <f>COUNTIF(E2:E175,"*Facebook*")</f>
        <v>144</v>
      </c>
    </row>
    <row r="179" spans="1:5" ht="30" x14ac:dyDescent="0.25">
      <c r="E179" s="64" t="s">
        <v>421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Form</vt:lpstr>
      <vt:lpstr>Logical amount of time</vt:lpstr>
      <vt:lpstr>Internet Clinical Addiction</vt:lpstr>
      <vt:lpstr>Internet Behavioral addiction</vt:lpstr>
      <vt:lpstr>Phone Addiction</vt:lpstr>
      <vt:lpstr>Email management</vt:lpstr>
      <vt:lpstr>Email Management Staff + Facult</vt:lpstr>
      <vt:lpstr>Type of Message-AUCA-age</vt:lpstr>
      <vt:lpstr>Social Media Use</vt:lpstr>
      <vt:lpstr>Some interesting questions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2017-02-16T11:56:35Z</dcterms:modified>
</cp:coreProperties>
</file>